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0" yWindow="65496" windowWidth="50000" windowHeight="27600" tabRatio="934" activeTab="0"/>
  </bookViews>
  <sheets>
    <sheet name="1A S5" sheetId="1" r:id="rId1"/>
    <sheet name="1 A S6" sheetId="2" r:id="rId2"/>
    <sheet name="2A S7" sheetId="3" r:id="rId3"/>
    <sheet name="2A S8" sheetId="4" r:id="rId4"/>
    <sheet name="3A S9 TC" sheetId="5" r:id="rId5"/>
    <sheet name="3A S9 COFI" sheetId="6" r:id="rId6"/>
    <sheet name="3A S9 GC" sheetId="7" r:id="rId7"/>
    <sheet name="3A S9 MHP" sheetId="8" r:id="rId8"/>
    <sheet name="3A S10" sheetId="9" r:id="rId9"/>
    <sheet name="Bilan" sheetId="10" r:id="rId10"/>
  </sheets>
  <definedNames>
    <definedName name="_xlnm.Print_Area" localSheetId="1">'1 A S6'!$A$1:$D$37</definedName>
    <definedName name="_xlnm.Print_Area" localSheetId="0">'1A S5'!$A$1:$D$40</definedName>
    <definedName name="_xlnm.Print_Area" localSheetId="2">'2A S7'!$A$1:$H$40</definedName>
    <definedName name="_xlnm.Print_Area" localSheetId="3">'2A S8'!$A$1:$H$48</definedName>
    <definedName name="_xlnm.Print_Area" localSheetId="5">'3A S9 COFI'!$A$1:$J$44</definedName>
    <definedName name="_xlnm.Print_Area" localSheetId="6">'3A S9 GC'!$A$1:$H$31</definedName>
    <definedName name="_xlnm.Print_Area" localSheetId="7">'3A S9 MHP'!$A$1:$H$38</definedName>
    <definedName name="_xlnm.Print_Area" localSheetId="4">'3A S9 TC'!$A$1:$I$22</definedName>
  </definedNames>
  <calcPr fullCalcOnLoad="1"/>
</workbook>
</file>

<file path=xl/sharedStrings.xml><?xml version="1.0" encoding="utf-8"?>
<sst xmlns="http://schemas.openxmlformats.org/spreadsheetml/2006/main" count="933" uniqueCount="556">
  <si>
    <t>Stratégies de synthèse par chimie douce</t>
  </si>
  <si>
    <t>Responsabilité Sociétale des Entreprises</t>
  </si>
  <si>
    <t>1 x 4h</t>
  </si>
  <si>
    <t>G. Perchet, Biobasic</t>
  </si>
  <si>
    <t>2 x 2h</t>
  </si>
  <si>
    <t>COFI</t>
  </si>
  <si>
    <t>GC</t>
  </si>
  <si>
    <t>Reste</t>
  </si>
  <si>
    <t>S5</t>
  </si>
  <si>
    <t>S6</t>
  </si>
  <si>
    <t>S7</t>
  </si>
  <si>
    <t>S8</t>
  </si>
  <si>
    <t>S8 pre spe</t>
  </si>
  <si>
    <t>S9</t>
  </si>
  <si>
    <t>S10</t>
  </si>
  <si>
    <t>MHP</t>
  </si>
  <si>
    <t>Total</t>
  </si>
  <si>
    <t>Hors parcours</t>
  </si>
  <si>
    <t>Matériaux Métalliques</t>
  </si>
  <si>
    <t>3ème année - Stage</t>
  </si>
  <si>
    <t>Projet / Stages</t>
  </si>
  <si>
    <t>Stage 3ème année</t>
  </si>
  <si>
    <t>Pré-spécialisation</t>
  </si>
  <si>
    <t>** M2</t>
  </si>
  <si>
    <t>24 h</t>
  </si>
  <si>
    <t>Projet Bureau d'étude / conception</t>
  </si>
  <si>
    <t>Analyse fonctionnelle et Facteurs clés pour la conception d'unité Industrielle</t>
  </si>
  <si>
    <t>Synthèse organique avancée</t>
  </si>
  <si>
    <t>Biocatalyse</t>
  </si>
  <si>
    <t>L. Hecquet + industriels</t>
  </si>
  <si>
    <t>F. Cisnetti</t>
  </si>
  <si>
    <t>Formulation/Biotech</t>
  </si>
  <si>
    <t>Galénique, formulation cosmétique</t>
  </si>
  <si>
    <t>JM Cardot + F. Durand</t>
  </si>
  <si>
    <t>Biotechnologies</t>
  </si>
  <si>
    <t xml:space="preserve"> I Thomas/G. Vallon</t>
  </si>
  <si>
    <t>Analyse/AQ</t>
  </si>
  <si>
    <t>Techniques analytiques avancées</t>
  </si>
  <si>
    <t>C. Fayet, C. Jousse</t>
  </si>
  <si>
    <t>Préparation d'échantillons</t>
  </si>
  <si>
    <t>Métabolomique</t>
  </si>
  <si>
    <t>I. Canet</t>
  </si>
  <si>
    <t>Travaux partiques</t>
  </si>
  <si>
    <t>J.-P.Roblin</t>
  </si>
  <si>
    <t>Chimie Industrielle</t>
  </si>
  <si>
    <t>développement de procédés</t>
  </si>
  <si>
    <t>S. Chaudeur</t>
  </si>
  <si>
    <t>"GMP</t>
  </si>
  <si>
    <t>Etude de cas</t>
  </si>
  <si>
    <t>C. Nollevalle, A. Vogrig</t>
  </si>
  <si>
    <t>Conférences</t>
  </si>
  <si>
    <t>Mignagni</t>
  </si>
  <si>
    <t>cours</t>
  </si>
  <si>
    <t>études de cas</t>
  </si>
  <si>
    <t>JM Fourquez + ?</t>
  </si>
  <si>
    <t xml:space="preserve">Huiles Essentielles </t>
  </si>
  <si>
    <t>Composés non volatils</t>
  </si>
  <si>
    <t xml:space="preserve">Composés volatils </t>
  </si>
  <si>
    <t xml:space="preserve">Composés non volatils </t>
  </si>
  <si>
    <t xml:space="preserve">parfumerie </t>
  </si>
  <si>
    <t>A. Sanchez</t>
  </si>
  <si>
    <t xml:space="preserve">thérapie </t>
  </si>
  <si>
    <t>F. Senejoux (2h) +? (3h)</t>
  </si>
  <si>
    <t xml:space="preserve">matériaux </t>
  </si>
  <si>
    <t>Neutraceutique</t>
  </si>
  <si>
    <t>V. Bardot</t>
  </si>
  <si>
    <t>154\156</t>
  </si>
  <si>
    <t>10\0</t>
  </si>
  <si>
    <t>6\10</t>
  </si>
  <si>
    <t>différence suivant module suivi</t>
  </si>
  <si>
    <t>242\238</t>
  </si>
  <si>
    <t>Techniques de séparation</t>
  </si>
  <si>
    <t>Séparations Membranaires et solides</t>
  </si>
  <si>
    <t>Compléments outils numériques /MatLab</t>
  </si>
  <si>
    <t>Matériaux composites et Plasturgie</t>
  </si>
  <si>
    <t>J.M. Nedelec (10h) , E. Tomasella (10h)</t>
  </si>
  <si>
    <r>
      <t>Propriétés mécaniques d</t>
    </r>
    <r>
      <rPr>
        <sz val="10"/>
        <rFont val="Arial"/>
        <family val="0"/>
      </rPr>
      <t>es Métaux</t>
    </r>
  </si>
  <si>
    <r>
      <t xml:space="preserve"> B. Cantaloube </t>
    </r>
    <r>
      <rPr>
        <sz val="10"/>
        <color indexed="14"/>
        <rFont val="Arial"/>
        <family val="2"/>
      </rPr>
      <t>(6h</t>
    </r>
    <r>
      <rPr>
        <sz val="10"/>
        <rFont val="Arial"/>
        <family val="0"/>
      </rPr>
      <t>) (MICHELIN) + CEA (4h) + S. Hans (4h, Aubert &amp; Duval)</t>
    </r>
  </si>
  <si>
    <t xml:space="preserve">22h </t>
  </si>
  <si>
    <t>16h</t>
  </si>
  <si>
    <t>G. Chadeyron, A. Potdevin</t>
  </si>
  <si>
    <t>Fin de vie : aspects législatifs et recyclage</t>
  </si>
  <si>
    <t>V. Verney</t>
  </si>
  <si>
    <t>Revêtements traitements de surface</t>
  </si>
  <si>
    <t>1 x 3h</t>
  </si>
  <si>
    <t>GC Opérations unitaires / Transfert de masse</t>
  </si>
  <si>
    <t>Gros, roudet, Marcati</t>
  </si>
  <si>
    <t>3 x 9 x 2h Salles info !!</t>
  </si>
  <si>
    <t>Gros, roudet, dauchet</t>
  </si>
  <si>
    <t>Energétique</t>
  </si>
  <si>
    <t>Cornet, Djelveh, Roudet</t>
  </si>
  <si>
    <t>Chimie Organique 1</t>
  </si>
  <si>
    <t>Mécanismes réactionnels</t>
  </si>
  <si>
    <t>Y. Troin</t>
  </si>
  <si>
    <t>Y. Troin (A,B,C)</t>
  </si>
  <si>
    <t>Chimie Organique 2</t>
  </si>
  <si>
    <t>Spectrométrie de Masse</t>
  </si>
  <si>
    <t>J.P. Roblin</t>
  </si>
  <si>
    <t>J.P. Roblin (A,B,C)</t>
  </si>
  <si>
    <t xml:space="preserve">2h </t>
  </si>
  <si>
    <t>Analyse structurale organique</t>
  </si>
  <si>
    <t>A. Pruneyras (A,B, C) D. Boyer (A,B) Vacataire ©</t>
  </si>
  <si>
    <t>A. Potdevin (A, C), C. Vichery (A,B) ATER (B,C)</t>
  </si>
  <si>
    <t>DSC, cornet, Y Troin, C. Vichery</t>
  </si>
  <si>
    <t>DRX métaux</t>
  </si>
  <si>
    <t>P. Boutinaud (3x2h)</t>
  </si>
  <si>
    <t>G. Chadeyron(6 x 2h)</t>
  </si>
  <si>
    <t>D Richard</t>
  </si>
  <si>
    <t>E. Vulliet</t>
  </si>
  <si>
    <t>Gros, Marcati, Cornet</t>
  </si>
  <si>
    <t>Gros, Marcati, Djelveh</t>
  </si>
  <si>
    <t>Dauchet, Roudet Marcati</t>
  </si>
  <si>
    <t>2x2h BU</t>
  </si>
  <si>
    <t>Matériaux Polymères</t>
  </si>
  <si>
    <t>JM Favrot (22h),</t>
  </si>
  <si>
    <t>Conf / tutorat</t>
  </si>
  <si>
    <t>Stage 2eme année</t>
  </si>
  <si>
    <t>20 x 2h</t>
  </si>
  <si>
    <t>Retat</t>
  </si>
  <si>
    <t>Instrumentation, régulation et commande prédictive</t>
  </si>
  <si>
    <t>Méthodes et Outils industriels</t>
  </si>
  <si>
    <t>Cinétique et catalyse</t>
  </si>
  <si>
    <t>6x2h</t>
  </si>
  <si>
    <t>J.-L. Canet, P. Chalard, J.-Ph Roblin</t>
  </si>
  <si>
    <t>8x2h</t>
  </si>
  <si>
    <t>8x4h</t>
  </si>
  <si>
    <t>2x2h + 1x1h</t>
  </si>
  <si>
    <t>J.-L. Canet</t>
  </si>
  <si>
    <t>Vieillissement physique et fatigue</t>
  </si>
  <si>
    <t>S. Ducki (A,B, C)</t>
  </si>
  <si>
    <t>J.-L. Canet (A), K. Bennis (B), Pruneyras (C), Ripoche B), O. Danton A,C)</t>
  </si>
  <si>
    <t>P. Chalard (azote F), I. Thomas (azot D), J.-Ph Roblin (azot E), P. Chalard (F), O. Dantoni (D), Y. Troin E</t>
  </si>
  <si>
    <t>Y. Troin (E), I. Ripoche (D), G. Vallon (F) P. Chalard (D), I. Thomas (E,F)</t>
  </si>
  <si>
    <t>K. Bennis(F), I. Thomas (D), P. Chalard (F), I. Ripoche (D), J.-L. Canet (E), J.-Ph. Roblin (E)</t>
  </si>
  <si>
    <t>QCM 1</t>
  </si>
  <si>
    <t>QCM 2</t>
  </si>
  <si>
    <t>QCM 3</t>
  </si>
  <si>
    <t>QCM 4</t>
  </si>
  <si>
    <t>Coefficient</t>
  </si>
  <si>
    <t>Stage première année</t>
  </si>
  <si>
    <t>Réaction chimique</t>
  </si>
  <si>
    <t>Commereuc</t>
  </si>
  <si>
    <t>* module specialise</t>
  </si>
  <si>
    <t>GC</t>
  </si>
  <si>
    <t>G. Chadeyron (G'), A. Potdevin (H')</t>
  </si>
  <si>
    <t>Examen</t>
  </si>
  <si>
    <t>2 h</t>
  </si>
  <si>
    <t>2 x 4h</t>
  </si>
  <si>
    <t>M. Roudet</t>
  </si>
  <si>
    <t>2h</t>
  </si>
  <si>
    <t>2eme sem</t>
  </si>
  <si>
    <t>1 x 1h</t>
  </si>
  <si>
    <t>Microstructure des alliages</t>
  </si>
  <si>
    <t>5 x2h</t>
  </si>
  <si>
    <t>P.O. Bussière</t>
  </si>
  <si>
    <t>????????</t>
  </si>
  <si>
    <t>17x4h</t>
  </si>
  <si>
    <t>7 x 4h</t>
  </si>
  <si>
    <t>TOTAL</t>
  </si>
  <si>
    <t>J.-Ph Roblin, I. Ripoche, K. Bennis</t>
  </si>
  <si>
    <t>3ème année - 1er semestre - MHP</t>
  </si>
  <si>
    <t>1x 1h</t>
  </si>
  <si>
    <t>1ère année - 2eme  semestre</t>
  </si>
  <si>
    <t>Cristallographie</t>
  </si>
  <si>
    <t>Extraction, purification et techniques d'analyse</t>
  </si>
  <si>
    <t>Réactivité des éléments</t>
  </si>
  <si>
    <t>Outils Mathématiques</t>
  </si>
  <si>
    <t>Cornet , Roudet Dauchet</t>
  </si>
  <si>
    <t>Biomolécules et substances Naturelles</t>
  </si>
  <si>
    <t>Chimie des glucides</t>
  </si>
  <si>
    <t>K. Bennis</t>
  </si>
  <si>
    <t>K. Bennis</t>
  </si>
  <si>
    <t>Catalyse</t>
  </si>
  <si>
    <t>I. Thomas</t>
  </si>
  <si>
    <t>Y. Troin(12h) + I. Thomas (6h)</t>
  </si>
  <si>
    <t>Roblin (8h) Thomas (4h)</t>
  </si>
  <si>
    <t>Matériaux Fonctionnels par Chimie Douce</t>
  </si>
  <si>
    <t>Sécurité en conduite des procédés</t>
  </si>
  <si>
    <t>Gordon</t>
  </si>
  <si>
    <t>Hétérochimie organique</t>
  </si>
  <si>
    <t>CC</t>
  </si>
  <si>
    <t>12 x 4h + 1 x 2h</t>
  </si>
  <si>
    <t>13 x 4h + 1 x 2h</t>
  </si>
  <si>
    <t>Adhésion</t>
  </si>
  <si>
    <t>Synthèse et propriétés de spolymères</t>
  </si>
  <si>
    <t>Y. Troin</t>
  </si>
  <si>
    <t>5 x 2h + 6 x 2h + 2 x 3h?</t>
  </si>
  <si>
    <t xml:space="preserve">Structures organiques et Réactivité </t>
  </si>
  <si>
    <t>Transfert thermique</t>
  </si>
  <si>
    <t>TP Génie Chimique</t>
  </si>
  <si>
    <t>TP Chimie Organique</t>
  </si>
  <si>
    <t>Cornet, Dauchet, Djelveh, Gros, Marcati, Roudet</t>
  </si>
  <si>
    <r>
      <t xml:space="preserve">D. Boyer </t>
    </r>
    <r>
      <rPr>
        <b/>
        <sz val="10"/>
        <rFont val="Arial"/>
        <family val="2"/>
      </rPr>
      <t>(A, B, C)</t>
    </r>
  </si>
  <si>
    <t>Outils fondamentaux pour les SPI</t>
  </si>
  <si>
    <t>Chimie du carbonyle</t>
  </si>
  <si>
    <t>Synthèse organique</t>
  </si>
  <si>
    <t>Travaux pratiques</t>
  </si>
  <si>
    <t>CAO, simulation, outils numériques</t>
  </si>
  <si>
    <t>PROPHY, PROSIM</t>
  </si>
  <si>
    <t>Drug design</t>
  </si>
  <si>
    <t>Stratégies de synthèse</t>
  </si>
  <si>
    <t>Gros</t>
  </si>
  <si>
    <t>6 x 2h, 3 x 2h</t>
  </si>
  <si>
    <t>2 x 5 x 4h</t>
  </si>
  <si>
    <t>1 x 2h</t>
  </si>
  <si>
    <t>1 x 4h;</t>
  </si>
  <si>
    <t>CONF/LV</t>
  </si>
  <si>
    <t>6 X 2h</t>
  </si>
  <si>
    <t>12 x 2h</t>
  </si>
  <si>
    <t>2ème année - 1er semestre</t>
  </si>
  <si>
    <t>Chimie des matériaux</t>
  </si>
  <si>
    <t>Synthèses et propriétés des polymères</t>
  </si>
  <si>
    <t>Biodégradation</t>
  </si>
  <si>
    <t>1 x 4h00</t>
  </si>
  <si>
    <t>conf sensibilisation voir CF</t>
  </si>
  <si>
    <t>Intelligence économique (veille technologique)</t>
  </si>
  <si>
    <t>F Morvillier</t>
  </si>
  <si>
    <t>Jacky Le Cam 4h, Alain Peyron 4h</t>
  </si>
  <si>
    <t>Nathalie Chretien 12 h</t>
  </si>
  <si>
    <t>4 x 3h</t>
  </si>
  <si>
    <t>Pilotage de l'entreprise(droit, )</t>
  </si>
  <si>
    <t>Alaphilippe15+Masquelier12</t>
  </si>
  <si>
    <t>Dimensionnement industriel</t>
  </si>
  <si>
    <t>Fabien Payard</t>
  </si>
  <si>
    <t>A. Padua</t>
  </si>
  <si>
    <t>P. De Sainte Claire</t>
  </si>
  <si>
    <t>D. Boyer</t>
  </si>
  <si>
    <t>J.M. Nedelec</t>
  </si>
  <si>
    <t>F. Jestin</t>
  </si>
  <si>
    <t>Modalites</t>
  </si>
  <si>
    <r>
      <t>4</t>
    </r>
    <r>
      <rPr>
        <sz val="10"/>
        <rFont val="Arial"/>
        <family val="0"/>
      </rPr>
      <t xml:space="preserve"> x 2h</t>
    </r>
  </si>
  <si>
    <t>1 x 2h ?</t>
  </si>
  <si>
    <t>1 x 3 h</t>
  </si>
  <si>
    <t>apres cours</t>
  </si>
  <si>
    <t xml:space="preserve">Cornet </t>
  </si>
  <si>
    <t>Modules</t>
  </si>
  <si>
    <t>Chimie quantique</t>
  </si>
  <si>
    <t>5x2h</t>
  </si>
  <si>
    <t>oral 1/2 j x 3</t>
  </si>
  <si>
    <t>1x2h</t>
  </si>
  <si>
    <t>D. Bianchi (IRCE)</t>
  </si>
  <si>
    <t>Stage</t>
  </si>
  <si>
    <t>COFI</t>
  </si>
  <si>
    <t>Radiopharmaceutiques</t>
  </si>
  <si>
    <t>P. Boutinaud (A,B, C)</t>
  </si>
  <si>
    <t>3 x 2 x 2h</t>
  </si>
  <si>
    <t>3 x 7x 2h</t>
  </si>
  <si>
    <t>A. Marcati</t>
  </si>
  <si>
    <t>5x 2h</t>
  </si>
  <si>
    <t>FDJ, POB, PDSC</t>
  </si>
  <si>
    <t>4x2h</t>
  </si>
  <si>
    <t>2x2h</t>
  </si>
  <si>
    <t>S. Lallechere</t>
  </si>
  <si>
    <t>par 1/2 promo</t>
  </si>
  <si>
    <t>A. Marcati, J. Dauchet. M. Roudet</t>
  </si>
  <si>
    <t>5 x 2h (+ 2 x 2h man)</t>
  </si>
  <si>
    <t>M. Grediac (10h), F. Jestin (12h) P. Moireau (6h)</t>
  </si>
  <si>
    <t>11 x 2h</t>
  </si>
  <si>
    <t>1x 1h30</t>
  </si>
  <si>
    <r>
      <t>9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x 2 h</t>
    </r>
  </si>
  <si>
    <t>5 x 4 h</t>
  </si>
  <si>
    <t>G. Renaudin</t>
  </si>
  <si>
    <r>
      <t>1</t>
    </r>
    <r>
      <rPr>
        <sz val="10"/>
        <rFont val="Arial"/>
        <family val="0"/>
      </rPr>
      <t xml:space="preserve"> x 2h</t>
    </r>
  </si>
  <si>
    <t>F. Gros</t>
  </si>
  <si>
    <t>2 x 2h</t>
  </si>
  <si>
    <t>1 x 2h</t>
  </si>
  <si>
    <r>
      <t xml:space="preserve">G. Chadeyron </t>
    </r>
    <r>
      <rPr>
        <b/>
        <sz val="10"/>
        <rFont val="Arial"/>
        <family val="2"/>
      </rPr>
      <t>(D, E)</t>
    </r>
    <r>
      <rPr>
        <sz val="10"/>
        <rFont val="Arial"/>
        <family val="0"/>
      </rPr>
      <t xml:space="preserve">, D. Boyer </t>
    </r>
    <r>
      <rPr>
        <b/>
        <sz val="10"/>
        <rFont val="Arial"/>
        <family val="2"/>
      </rPr>
      <t>(F)</t>
    </r>
    <r>
      <rPr>
        <sz val="10"/>
        <rFont val="Arial"/>
        <family val="0"/>
      </rPr>
      <t xml:space="preserve">, N. Pradal </t>
    </r>
    <r>
      <rPr>
        <b/>
        <sz val="10"/>
        <rFont val="Arial"/>
        <family val="2"/>
      </rPr>
      <t>(D, E, F)</t>
    </r>
  </si>
  <si>
    <t>2 x 2h</t>
  </si>
  <si>
    <r>
      <t>5</t>
    </r>
    <r>
      <rPr>
        <sz val="10"/>
        <rFont val="Arial"/>
        <family val="0"/>
      </rPr>
      <t xml:space="preserve"> x 2h</t>
    </r>
  </si>
  <si>
    <t>2x4h</t>
  </si>
  <si>
    <r>
      <t>FDJ (2 x 2h TD par parcours), OTECI (8h groupe de 5, 2 jours),</t>
    </r>
    <r>
      <rPr>
        <sz val="10"/>
        <color indexed="10"/>
        <rFont val="Arial"/>
        <family val="0"/>
      </rPr>
      <t xml:space="preserve"> Gordon ??</t>
    </r>
  </si>
  <si>
    <t>50 h</t>
  </si>
  <si>
    <t>3 x 4h</t>
  </si>
  <si>
    <t>9x4h</t>
  </si>
  <si>
    <t>4x 2h 1 x 2h 1 x 2h 1x 2h</t>
  </si>
  <si>
    <t>Durabilite des Matériaux Polymères</t>
  </si>
  <si>
    <t>Matériaux et Dévelopement Durable</t>
  </si>
  <si>
    <t>Propriétés physiques et physico-chimiques des Polymères</t>
  </si>
  <si>
    <t>1 journée</t>
  </si>
  <si>
    <t>2 x 3h</t>
  </si>
  <si>
    <t>8 x 2 h</t>
  </si>
  <si>
    <t>Evaluation</t>
  </si>
  <si>
    <t>Oral</t>
  </si>
  <si>
    <t>16 x 4h + 4h MEB</t>
  </si>
  <si>
    <t>2hATEX Nolevalle</t>
  </si>
  <si>
    <t>SEHS</t>
  </si>
  <si>
    <t>Préparation emploi</t>
  </si>
  <si>
    <t>Analyses spectrométriques</t>
  </si>
  <si>
    <t>1h</t>
  </si>
  <si>
    <t>10 x 4h</t>
  </si>
  <si>
    <t>fayet (2h) Jestin (10h)</t>
  </si>
  <si>
    <t>1 x 2 h 4 x 2h</t>
  </si>
  <si>
    <t>3 x 2h</t>
  </si>
  <si>
    <t>Thermodynamique des interfaces</t>
  </si>
  <si>
    <t>Chimie Expérimentale</t>
  </si>
  <si>
    <t>Anglais</t>
  </si>
  <si>
    <t>G. Chadeyron</t>
  </si>
  <si>
    <t>8 x 2h</t>
  </si>
  <si>
    <t>P DSC</t>
  </si>
  <si>
    <t>Ingénierie macromoléculaire</t>
  </si>
  <si>
    <t>oral</t>
  </si>
  <si>
    <t>?????</t>
  </si>
  <si>
    <t>Vaccins</t>
  </si>
  <si>
    <t>E Berger</t>
  </si>
  <si>
    <t>Le médicament : enjeux économiques</t>
  </si>
  <si>
    <t>Cornet, Roudet, Marcati</t>
  </si>
  <si>
    <t>M. Roudet x 2, J. Dauchet</t>
  </si>
  <si>
    <t>Thermodynamique appliquée</t>
  </si>
  <si>
    <t>Chimie Physique 2</t>
  </si>
  <si>
    <t>Matériaux et Analyses</t>
  </si>
  <si>
    <t>Fayet</t>
  </si>
  <si>
    <t>4 x 2h</t>
  </si>
  <si>
    <t>Cornet</t>
  </si>
  <si>
    <t>Djelveh</t>
  </si>
  <si>
    <t>6 x 4h</t>
  </si>
  <si>
    <t>9 x 2h</t>
  </si>
  <si>
    <t>Michel Yperzeele</t>
  </si>
  <si>
    <t>5 x 4h</t>
  </si>
  <si>
    <t>Chromatographie et analyse thermique</t>
  </si>
  <si>
    <t>2ème année - 2eme semestre</t>
  </si>
  <si>
    <t>Analyses non-destructives des matériaux</t>
  </si>
  <si>
    <t>Formulation, stratégies de stabilisation</t>
  </si>
  <si>
    <t>J. Lacoste</t>
  </si>
  <si>
    <t>Matrices bio-sourcées</t>
  </si>
  <si>
    <t>Fibres d'origine naturelle</t>
  </si>
  <si>
    <t>J.F. Cornet</t>
  </si>
  <si>
    <t>Agitation, Mélange, Réacteur polyphasique</t>
  </si>
  <si>
    <t>R. Djelveh</t>
  </si>
  <si>
    <t>Djelveh, Dauchet, Roudet</t>
  </si>
  <si>
    <t>pas amphi</t>
  </si>
  <si>
    <t>salle info</t>
  </si>
  <si>
    <t>mars avril</t>
  </si>
  <si>
    <t xml:space="preserve">Cristallisation </t>
  </si>
  <si>
    <t>Durabilité</t>
  </si>
  <si>
    <t>Fayet</t>
  </si>
  <si>
    <t>3 x 9 x 2h !! Salles info</t>
  </si>
  <si>
    <t>3 x 7 x 2h !! Salles infos</t>
  </si>
  <si>
    <t>Bureautique et tableur</t>
  </si>
  <si>
    <t>Formulation</t>
  </si>
  <si>
    <t>2 x 1h</t>
  </si>
  <si>
    <t>Energétique</t>
  </si>
  <si>
    <t xml:space="preserve"> </t>
  </si>
  <si>
    <t>1x 2h, 1x 1h</t>
  </si>
  <si>
    <t>1 x 4h; 1h 3h30, 1x 3h30 (demi promo)</t>
  </si>
  <si>
    <t>Alaphilippe 2h, Delor 1h</t>
  </si>
  <si>
    <t>Djelveh, roudet, Dauchet</t>
  </si>
  <si>
    <t>A. Marcati</t>
  </si>
  <si>
    <t>TP Electrochimie, spectroscopie et analyse physique</t>
  </si>
  <si>
    <t>TP Génie chimique</t>
  </si>
  <si>
    <t xml:space="preserve">TP Synthese et analyse organique </t>
  </si>
  <si>
    <t>Bilans, Transferts et analyse des procédés</t>
  </si>
  <si>
    <t>Instrumentation - PID</t>
  </si>
  <si>
    <t>PFC</t>
  </si>
  <si>
    <t>convention IRA (prédictive)</t>
  </si>
  <si>
    <t>Enseignant Lycée Lafayette</t>
  </si>
  <si>
    <t xml:space="preserve">Projet Synthèse Organique </t>
  </si>
  <si>
    <t>Projet Chimie Analytique</t>
  </si>
  <si>
    <t>détail</t>
  </si>
  <si>
    <t>DSC (B), ATER 1(A,C)</t>
  </si>
  <si>
    <t>Traitements de surfaces dans l'aéronautique</t>
  </si>
  <si>
    <t>R. Rivière (Airbus)</t>
  </si>
  <si>
    <t>Bioplastiques</t>
  </si>
  <si>
    <t>DSC (A, C) POB (B) ATER 2 (A,B,C)</t>
  </si>
  <si>
    <t>?</t>
  </si>
  <si>
    <t>I. Appriou</t>
  </si>
  <si>
    <t>Toxicologie</t>
  </si>
  <si>
    <t>F. Jestin (6h)</t>
  </si>
  <si>
    <t>Composés azotés et réactions electrocycliques</t>
  </si>
  <si>
    <t>Y. Troin, P. Chalard</t>
  </si>
  <si>
    <t>5x2 h</t>
  </si>
  <si>
    <t>3 x  4h, 1x 2h</t>
  </si>
  <si>
    <t>10 x 2h</t>
  </si>
  <si>
    <t>6 x 2h</t>
  </si>
  <si>
    <t>7 x 2h</t>
  </si>
  <si>
    <t>5 x 2h</t>
  </si>
  <si>
    <t>7 x 4 h</t>
  </si>
  <si>
    <t>1x 2h + 14 x 4h</t>
  </si>
  <si>
    <t>K. Bennis</t>
  </si>
  <si>
    <t>Crédit / ECTS</t>
  </si>
  <si>
    <t>CM</t>
  </si>
  <si>
    <t>TD</t>
  </si>
  <si>
    <t>TP</t>
  </si>
  <si>
    <t>Cornet Dauchet Vac1 (ABC)</t>
  </si>
  <si>
    <t>Projet Technologique</t>
  </si>
  <si>
    <t>3ème année - Tronc Commun</t>
  </si>
  <si>
    <t>Gros, Marcati, Vac2  (DEF)</t>
  </si>
  <si>
    <t>Conf / LV</t>
  </si>
  <si>
    <t>Nomenclature and isomerism</t>
  </si>
  <si>
    <t>1 x 1h30</t>
  </si>
  <si>
    <t>??????</t>
  </si>
  <si>
    <t>1 x  2h</t>
  </si>
  <si>
    <t>Exposé 1/2 journée</t>
  </si>
  <si>
    <t>12 x 4h</t>
  </si>
  <si>
    <t>12h</t>
  </si>
  <si>
    <t>B. Fayolle (ENSAM)</t>
  </si>
  <si>
    <t>Opérations Unitaires du Génie Chimique</t>
  </si>
  <si>
    <t>F Gros</t>
  </si>
  <si>
    <t>G.C. Bilan et mécanique des fluides</t>
  </si>
  <si>
    <t>1ère année - 1er semestre</t>
  </si>
  <si>
    <t>2 enseignants ?</t>
  </si>
  <si>
    <t>Heures étudiants</t>
  </si>
  <si>
    <t>Domaines</t>
  </si>
  <si>
    <t>TP option</t>
  </si>
  <si>
    <t>3ème année - 1er semestre - GC</t>
  </si>
  <si>
    <t>Travaux Pratiques</t>
  </si>
  <si>
    <r>
      <t xml:space="preserve">P. Boutinaud </t>
    </r>
    <r>
      <rPr>
        <b/>
        <sz val="10"/>
        <rFont val="Arial"/>
        <family val="2"/>
      </rPr>
      <t>(D, E, F)</t>
    </r>
  </si>
  <si>
    <t>Reaxys</t>
  </si>
  <si>
    <t>7x 2h</t>
  </si>
  <si>
    <t>Analyses surfaces et interfaces</t>
  </si>
  <si>
    <t>Diagramme d'équilibre</t>
  </si>
  <si>
    <t>Chromatographie et spectroscopie</t>
  </si>
  <si>
    <t>G. Renaudin (A, B, C)</t>
  </si>
  <si>
    <t>1 x 1h M2</t>
  </si>
  <si>
    <t>C. Gondard ISPA</t>
  </si>
  <si>
    <t>CC</t>
  </si>
  <si>
    <t>Exposé 1 journée</t>
  </si>
  <si>
    <t>Photovieillissement : méthodes expérimentales</t>
  </si>
  <si>
    <t>Propriétés Physico-Chimiques des Métaux</t>
  </si>
  <si>
    <t>Intervenants</t>
  </si>
  <si>
    <t>P. Boutinaud</t>
  </si>
  <si>
    <t>K. Charlet, IFMA</t>
  </si>
  <si>
    <t>Nanomatériaux</t>
  </si>
  <si>
    <t>V Verney (commun MHP)</t>
  </si>
  <si>
    <t>Les grandes classes de médicaments</t>
  </si>
  <si>
    <t>F. Jestin,  P. O. Bussière</t>
  </si>
  <si>
    <t>D. Zambon</t>
  </si>
  <si>
    <t>Revêtements sol-gel</t>
  </si>
  <si>
    <t>Matériaux cimentaires</t>
  </si>
  <si>
    <t>G. Renaudin</t>
  </si>
  <si>
    <t>Biomatériaux</t>
  </si>
  <si>
    <t>S. Commereuc</t>
  </si>
  <si>
    <t>J.L. Gardette</t>
  </si>
  <si>
    <t>K. Bennis, I. Ripoche, J.-L. Canet</t>
  </si>
  <si>
    <t>Chimie Thérapeutique</t>
  </si>
  <si>
    <t>Nature, Biosynthèse et Caractérisation</t>
  </si>
  <si>
    <t xml:space="preserve"> F. Jestin (2h)</t>
  </si>
  <si>
    <t>S. Commereuc (12h)</t>
  </si>
  <si>
    <t>13 x 2h</t>
  </si>
  <si>
    <t>2 x 2h</t>
  </si>
  <si>
    <t>G Figueredo (Lexva)</t>
  </si>
  <si>
    <t>L Rios (Greentech)</t>
  </si>
  <si>
    <t>Préparation a l'emploi</t>
  </si>
  <si>
    <t>Sciences pour l'ingénieur</t>
  </si>
  <si>
    <t>15 x 2 h</t>
  </si>
  <si>
    <t>Corrosion des Métaux</t>
  </si>
  <si>
    <t>J.-L. Canet (A,B,C), P. Chalard (C), Pruneyras (B) roblin (A)</t>
  </si>
  <si>
    <t xml:space="preserve">Dégradation et Protection des Métaux </t>
  </si>
  <si>
    <t>Rapport + oral</t>
  </si>
  <si>
    <t>Mise en œuvre des solides divisés</t>
  </si>
  <si>
    <t>Baptiste Boit</t>
  </si>
  <si>
    <t>Grand Oral</t>
  </si>
  <si>
    <t>Arômes et additifs alimentaires</t>
  </si>
  <si>
    <t>P Chalard</t>
  </si>
  <si>
    <t>Sourcing, Normes, Développement Durable</t>
  </si>
  <si>
    <t>P. Coudert (Pharma)</t>
  </si>
  <si>
    <t xml:space="preserve">1 x 2h </t>
  </si>
  <si>
    <t>dsc salle info, autres multimedia</t>
  </si>
  <si>
    <t>Tronc Commun</t>
  </si>
  <si>
    <t>Extraction liquide-liquide</t>
  </si>
  <si>
    <t>E Masquelier</t>
  </si>
  <si>
    <t>Alaphilippe</t>
  </si>
  <si>
    <t>conf métiers</t>
  </si>
  <si>
    <t>N Chrétien 14h + Swalter 3h+Jbenoit4h+Yperzele6h</t>
  </si>
  <si>
    <t>Jbenoit4h+Yperzele6h</t>
  </si>
  <si>
    <t>QHSE qualité</t>
  </si>
  <si>
    <t>Marchadier</t>
  </si>
  <si>
    <t>1 x 1h par groupe</t>
  </si>
  <si>
    <t>7 x 2h</t>
  </si>
  <si>
    <t>6x2h, 4x2h</t>
  </si>
  <si>
    <t>2h</t>
  </si>
  <si>
    <t>M Gabant (Sanoflore)</t>
  </si>
  <si>
    <t>Applications</t>
  </si>
  <si>
    <t>5x2h + 2x1h</t>
  </si>
  <si>
    <t>A. Potdevin</t>
  </si>
  <si>
    <t>A. Potdevin (D, E, F)</t>
  </si>
  <si>
    <t>!! Salles info info DSC multimedia autres</t>
  </si>
  <si>
    <t>Pilotage entreprise (finance)</t>
  </si>
  <si>
    <t>Caractérisation des matériaux et Analyses</t>
  </si>
  <si>
    <t>Projet Synthèse des Matériaux</t>
  </si>
  <si>
    <t>Silicones</t>
  </si>
  <si>
    <t>JM Nedelec (A?), ATER 2, P DSC</t>
  </si>
  <si>
    <t>Bennis (4h) Toxicles</t>
  </si>
  <si>
    <t>Bonhomme</t>
  </si>
  <si>
    <t>3 x 5 x 2h</t>
  </si>
  <si>
    <t>Chimie de l'environnement</t>
  </si>
  <si>
    <t>P.O.B., C. Fayet</t>
  </si>
  <si>
    <t>P DSC (A) ,ATER 1( B,C)</t>
  </si>
  <si>
    <t>1A</t>
  </si>
  <si>
    <t>S5</t>
  </si>
  <si>
    <t>S6</t>
  </si>
  <si>
    <t>2A</t>
  </si>
  <si>
    <t>S7</t>
  </si>
  <si>
    <t>S8</t>
  </si>
  <si>
    <t>3A</t>
  </si>
  <si>
    <t>S9</t>
  </si>
  <si>
    <t>S10</t>
  </si>
  <si>
    <t>TOTAL</t>
  </si>
  <si>
    <t>Théorie des groupes</t>
  </si>
  <si>
    <t>TP Dosages</t>
  </si>
  <si>
    <t>TP Techniques en Chimie Organique</t>
  </si>
  <si>
    <t>TP Techniques en Chimie Inorganique</t>
  </si>
  <si>
    <t>Chimie Physique 1</t>
  </si>
  <si>
    <t>Fayet (E)  POB (DF) Jestin (DEF)</t>
  </si>
  <si>
    <t xml:space="preserve">Chimie Inorganique </t>
  </si>
  <si>
    <t>C. Retat</t>
  </si>
  <si>
    <t>-</t>
  </si>
  <si>
    <t>TOEIC</t>
  </si>
  <si>
    <t>JESTIN, PO Bussiere, S. Commereuc</t>
  </si>
  <si>
    <t>Fayet (D,E,F) ATER1 (D,E,F)</t>
  </si>
  <si>
    <t>Matériaux et comportements mécaniques</t>
  </si>
  <si>
    <t>Génie de la Réaction Chimique</t>
  </si>
  <si>
    <t>Enseignements optionnels</t>
  </si>
  <si>
    <r>
      <t xml:space="preserve">6h , 6h </t>
    </r>
    <r>
      <rPr>
        <sz val="10"/>
        <color indexed="10"/>
        <rFont val="Arial"/>
        <family val="0"/>
      </rPr>
      <t xml:space="preserve">15h </t>
    </r>
  </si>
  <si>
    <t>A. Potdevin (32h), G. Chadeyron (32h) , P. O. Bussière (16h), F. Jestin (16h) ATER2 (32h)</t>
  </si>
  <si>
    <t>TP Vieillissement</t>
  </si>
  <si>
    <t>J Verité (Greentech)</t>
  </si>
  <si>
    <t>5 x 2h x nb groupe</t>
  </si>
  <si>
    <t xml:space="preserve">G. Chadeyron </t>
  </si>
  <si>
    <t>1h30</t>
  </si>
  <si>
    <t>7 x 2 h</t>
  </si>
  <si>
    <t>MHP</t>
  </si>
  <si>
    <t>G. Renaudin (D, E, F)</t>
  </si>
  <si>
    <t>BU + F Morvillier</t>
  </si>
  <si>
    <t>E Brulé+ reseaux sociaux</t>
  </si>
  <si>
    <t>Outils Numériques et langage MatLab</t>
  </si>
  <si>
    <t>Outils Statistiques et plans d'expérience</t>
  </si>
  <si>
    <t>4 x 2h 4 x 2h</t>
  </si>
  <si>
    <t>Spectroscopie</t>
  </si>
  <si>
    <t>Subtances naturelles</t>
  </si>
  <si>
    <t>QHSE</t>
  </si>
  <si>
    <t>visite vertolaye, Bennis</t>
  </si>
  <si>
    <t xml:space="preserve">Communication </t>
  </si>
  <si>
    <t>cabinet Aguilera</t>
  </si>
  <si>
    <t>Pilotage de l'entreprise</t>
  </si>
  <si>
    <t>E Brule, C Laprais, intro entrepr</t>
  </si>
  <si>
    <t>Allaphilippe 4h,</t>
  </si>
  <si>
    <t>Lesage</t>
  </si>
  <si>
    <t>Filières de l'industrie chimique</t>
  </si>
  <si>
    <t>Intelligence économique</t>
  </si>
  <si>
    <t>Conf/LV</t>
  </si>
  <si>
    <t>JM Nedelec</t>
  </si>
  <si>
    <t>4x2h</t>
  </si>
  <si>
    <t>3x2h</t>
  </si>
  <si>
    <t>2x2h</t>
  </si>
  <si>
    <t>S. Ducki</t>
  </si>
  <si>
    <t>E. Mounetou</t>
  </si>
  <si>
    <t>K. Bennis, S. Ducki</t>
  </si>
  <si>
    <t>1 h</t>
  </si>
  <si>
    <t>D. Djian (Bluestar) (4h)</t>
  </si>
  <si>
    <t>TP Caractérisation des métaux</t>
  </si>
  <si>
    <t>R.M.N.</t>
  </si>
  <si>
    <t>Electrochimie et analyses physiques</t>
  </si>
  <si>
    <t>Catalyse par les métaux de transition</t>
  </si>
  <si>
    <t>Prévision de propriétés thermodynamiques et de transport</t>
  </si>
  <si>
    <r>
      <t>,2h</t>
    </r>
    <r>
      <rPr>
        <sz val="10"/>
        <color indexed="10"/>
        <rFont val="Arial"/>
        <family val="0"/>
      </rPr>
      <t>REACH G. Bazinski Arkema+ 12h?médecin Michelin</t>
    </r>
  </si>
  <si>
    <t>N. Auclair (Ulice)</t>
  </si>
</sst>
</file>

<file path=xl/styles.xml><?xml version="1.0" encoding="utf-8"?>
<styleSheet xmlns="http://schemas.openxmlformats.org/spreadsheetml/2006/main">
  <numFmts count="3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?.?"/>
    <numFmt numFmtId="181" formatCode="0.?"/>
    <numFmt numFmtId="182" formatCode="??.?"/>
    <numFmt numFmtId="183" formatCode="0.0"/>
    <numFmt numFmtId="184" formatCode="General"/>
    <numFmt numFmtId="185" formatCode="0%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sz val="10"/>
      <color indexed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12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30"/>
      <name val="Arial"/>
      <family val="2"/>
    </font>
    <font>
      <sz val="10"/>
      <color indexed="11"/>
      <name val="Arial"/>
      <family val="0"/>
    </font>
    <font>
      <sz val="10"/>
      <color indexed="57"/>
      <name val="Arial"/>
      <family val="0"/>
    </font>
    <font>
      <sz val="8"/>
      <name val="Verdana"/>
      <family val="0"/>
    </font>
    <font>
      <b/>
      <sz val="10"/>
      <color indexed="3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Dashed"/>
    </border>
    <border>
      <left style="thick"/>
      <right style="thick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ck"/>
      <right style="thick"/>
      <top>
        <color indexed="63"/>
      </top>
      <bottom style="mediumDashed"/>
    </border>
    <border>
      <left>
        <color indexed="63"/>
      </left>
      <right style="thick"/>
      <top style="mediumDashed"/>
      <bottom style="thick"/>
    </border>
    <border>
      <left style="thick"/>
      <right style="thick"/>
      <top style="mediumDashed"/>
      <bottom style="thick"/>
    </border>
    <border>
      <left>
        <color indexed="63"/>
      </left>
      <right>
        <color indexed="63"/>
      </right>
      <top style="mediumDashed"/>
      <bottom style="thick"/>
    </border>
    <border>
      <left style="thick"/>
      <right>
        <color indexed="63"/>
      </right>
      <top style="mediumDashed"/>
      <bottom style="thick"/>
    </border>
    <border>
      <left>
        <color indexed="63"/>
      </left>
      <right style="thick"/>
      <top style="thick"/>
      <bottom style="mediumDashed"/>
    </border>
    <border>
      <left style="thick"/>
      <right>
        <color indexed="63"/>
      </right>
      <top style="thick"/>
      <bottom style="mediumDashed"/>
    </border>
    <border>
      <left>
        <color indexed="63"/>
      </left>
      <right>
        <color indexed="63"/>
      </right>
      <top style="thick"/>
      <bottom style="mediumDashed"/>
    </border>
    <border>
      <left style="thick"/>
      <right style="thick"/>
      <top style="mediumDashed"/>
      <bottom style="thin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 style="thick"/>
      <top style="thick"/>
      <bottom style="mediumDashed"/>
    </border>
    <border>
      <left>
        <color indexed="63"/>
      </left>
      <right style="thin"/>
      <top style="mediumDashed"/>
      <bottom style="thin"/>
    </border>
    <border>
      <left style="thick"/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Dashed"/>
      <bottom style="thin"/>
    </border>
    <border>
      <left style="thick"/>
      <right style="thick"/>
      <top style="mediumDashed"/>
      <bottom style="mediumDashed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hair"/>
    </border>
    <border>
      <left style="thick"/>
      <right style="hair"/>
      <top style="thick"/>
      <bottom style="hair"/>
    </border>
    <border>
      <left style="thick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2" applyNumberFormat="0" applyFill="0" applyAlignment="0" applyProtection="0"/>
    <xf numFmtId="0" fontId="0" fillId="7" borderId="3" applyNumberFormat="0" applyFont="0" applyAlignment="0" applyProtection="0"/>
    <xf numFmtId="0" fontId="24" fillId="8" borderId="1" applyNumberFormat="0" applyAlignment="0" applyProtection="0"/>
    <xf numFmtId="0" fontId="2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8" fillId="3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4" borderId="9" applyNumberFormat="0" applyAlignment="0" applyProtection="0"/>
  </cellStyleXfs>
  <cellXfs count="6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38" xfId="0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11" borderId="13" xfId="0" applyFont="1" applyFill="1" applyBorder="1" applyAlignment="1">
      <alignment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11" borderId="23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38" xfId="0" applyFont="1" applyBorder="1" applyAlignment="1">
      <alignment/>
    </xf>
    <xf numFmtId="0" fontId="2" fillId="11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9" xfId="0" applyFont="1" applyBorder="1" applyAlignment="1">
      <alignment/>
    </xf>
    <xf numFmtId="0" fontId="0" fillId="0" borderId="49" xfId="0" applyFont="1" applyFill="1" applyBorder="1" applyAlignment="1">
      <alignment/>
    </xf>
    <xf numFmtId="0" fontId="8" fillId="0" borderId="4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48" xfId="0" applyFont="1" applyBorder="1" applyAlignment="1">
      <alignment/>
    </xf>
    <xf numFmtId="0" fontId="0" fillId="0" borderId="5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1" xfId="0" applyBorder="1" applyAlignment="1">
      <alignment/>
    </xf>
    <xf numFmtId="0" fontId="8" fillId="0" borderId="48" xfId="0" applyFont="1" applyBorder="1" applyAlignment="1">
      <alignment horizontal="right"/>
    </xf>
    <xf numFmtId="0" fontId="8" fillId="0" borderId="48" xfId="0" applyFont="1" applyBorder="1" applyAlignment="1">
      <alignment horizontal="center"/>
    </xf>
    <xf numFmtId="0" fontId="0" fillId="0" borderId="0" xfId="53" applyFont="1" applyBorder="1">
      <alignment/>
      <protection/>
    </xf>
    <xf numFmtId="0" fontId="11" fillId="0" borderId="52" xfId="54" applyFont="1" applyBorder="1">
      <alignment/>
      <protection/>
    </xf>
    <xf numFmtId="0" fontId="5" fillId="0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4" fillId="0" borderId="14" xfId="0" applyFont="1" applyFill="1" applyBorder="1" applyAlignment="1">
      <alignment/>
    </xf>
    <xf numFmtId="0" fontId="0" fillId="0" borderId="4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0" fillId="0" borderId="36" xfId="0" applyFill="1" applyBorder="1" applyAlignment="1">
      <alignment/>
    </xf>
    <xf numFmtId="0" fontId="5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22" xfId="0" applyFont="1" applyFill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23" xfId="0" applyFont="1" applyFill="1" applyBorder="1" applyAlignment="1">
      <alignment/>
    </xf>
    <xf numFmtId="0" fontId="5" fillId="0" borderId="13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4" fillId="0" borderId="59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0" fillId="0" borderId="54" xfId="0" applyBorder="1" applyAlignment="1">
      <alignment/>
    </xf>
    <xf numFmtId="0" fontId="0" fillId="0" borderId="54" xfId="0" applyFont="1" applyFill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55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8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48" xfId="0" applyFont="1" applyBorder="1" applyAlignment="1">
      <alignment/>
    </xf>
    <xf numFmtId="0" fontId="13" fillId="0" borderId="4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4" xfId="0" applyFont="1" applyBorder="1" applyAlignment="1">
      <alignment/>
    </xf>
    <xf numFmtId="0" fontId="2" fillId="11" borderId="22" xfId="52" applyFont="1" applyFill="1" applyBorder="1">
      <alignment/>
      <protection/>
    </xf>
    <xf numFmtId="0" fontId="2" fillId="11" borderId="13" xfId="52" applyFont="1" applyFill="1" applyBorder="1">
      <alignment/>
      <protection/>
    </xf>
    <xf numFmtId="0" fontId="2" fillId="11" borderId="13" xfId="52" applyFont="1" applyFill="1" applyBorder="1" applyAlignment="1">
      <alignment horizontal="center"/>
      <protection/>
    </xf>
    <xf numFmtId="0" fontId="2" fillId="11" borderId="14" xfId="52" applyFont="1" applyFill="1" applyBorder="1" applyAlignment="1">
      <alignment horizontal="center"/>
      <protection/>
    </xf>
    <xf numFmtId="0" fontId="2" fillId="11" borderId="23" xfId="52" applyFont="1" applyFill="1" applyBorder="1" applyAlignment="1">
      <alignment horizontal="center"/>
      <protection/>
    </xf>
    <xf numFmtId="0" fontId="2" fillId="11" borderId="65" xfId="52" applyFont="1" applyFill="1" applyBorder="1" applyAlignment="1">
      <alignment horizontal="center"/>
      <protection/>
    </xf>
    <xf numFmtId="0" fontId="0" fillId="0" borderId="19" xfId="52" applyFont="1" applyBorder="1">
      <alignment/>
      <protection/>
    </xf>
    <xf numFmtId="0" fontId="0" fillId="0" borderId="20" xfId="52" applyFont="1" applyBorder="1">
      <alignment/>
      <protection/>
    </xf>
    <xf numFmtId="0" fontId="0" fillId="0" borderId="21" xfId="52" applyFont="1" applyBorder="1">
      <alignment/>
      <protection/>
    </xf>
    <xf numFmtId="0" fontId="0" fillId="0" borderId="66" xfId="52" applyFont="1" applyBorder="1">
      <alignment/>
      <protection/>
    </xf>
    <xf numFmtId="0" fontId="0" fillId="0" borderId="55" xfId="52" applyFont="1" applyBorder="1">
      <alignment/>
      <protection/>
    </xf>
    <xf numFmtId="0" fontId="0" fillId="0" borderId="25" xfId="52" applyFont="1" applyBorder="1">
      <alignment/>
      <protection/>
    </xf>
    <xf numFmtId="0" fontId="0" fillId="0" borderId="26" xfId="52" applyFont="1" applyBorder="1">
      <alignment/>
      <protection/>
    </xf>
    <xf numFmtId="0" fontId="0" fillId="0" borderId="27" xfId="52" applyFont="1" applyBorder="1">
      <alignment/>
      <protection/>
    </xf>
    <xf numFmtId="0" fontId="0" fillId="0" borderId="66" xfId="52" applyFont="1" applyBorder="1">
      <alignment/>
      <protection/>
    </xf>
    <xf numFmtId="0" fontId="0" fillId="0" borderId="67" xfId="52" applyFont="1" applyBorder="1">
      <alignment/>
      <protection/>
    </xf>
    <xf numFmtId="0" fontId="0" fillId="0" borderId="50" xfId="52" applyFont="1" applyBorder="1">
      <alignment/>
      <protection/>
    </xf>
    <xf numFmtId="0" fontId="0" fillId="0" borderId="54" xfId="52" applyFont="1" applyBorder="1">
      <alignment/>
      <protection/>
    </xf>
    <xf numFmtId="0" fontId="0" fillId="0" borderId="58" xfId="52" applyFont="1" applyBorder="1">
      <alignment/>
      <protection/>
    </xf>
    <xf numFmtId="0" fontId="0" fillId="0" borderId="63" xfId="52" applyFont="1" applyBorder="1">
      <alignment/>
      <protection/>
    </xf>
    <xf numFmtId="0" fontId="0" fillId="0" borderId="49" xfId="0" applyFont="1" applyBorder="1" applyAlignment="1">
      <alignment/>
    </xf>
    <xf numFmtId="0" fontId="0" fillId="0" borderId="53" xfId="0" applyBorder="1" applyAlignment="1">
      <alignment/>
    </xf>
    <xf numFmtId="0" fontId="0" fillId="0" borderId="58" xfId="0" applyBorder="1" applyAlignment="1">
      <alignment/>
    </xf>
    <xf numFmtId="0" fontId="2" fillId="0" borderId="13" xfId="53" applyFont="1" applyBorder="1">
      <alignment/>
      <protection/>
    </xf>
    <xf numFmtId="0" fontId="4" fillId="0" borderId="35" xfId="52" applyFont="1" applyFill="1" applyBorder="1">
      <alignment/>
      <protection/>
    </xf>
    <xf numFmtId="0" fontId="0" fillId="0" borderId="30" xfId="52" applyFont="1" applyFill="1" applyBorder="1">
      <alignment/>
      <protection/>
    </xf>
    <xf numFmtId="0" fontId="0" fillId="0" borderId="65" xfId="52" applyFont="1" applyFill="1" applyBorder="1">
      <alignment/>
      <protection/>
    </xf>
    <xf numFmtId="0" fontId="0" fillId="0" borderId="51" xfId="52" applyFont="1" applyBorder="1">
      <alignment/>
      <protection/>
    </xf>
    <xf numFmtId="0" fontId="0" fillId="0" borderId="22" xfId="52" applyFont="1" applyFill="1" applyBorder="1">
      <alignment/>
      <protection/>
    </xf>
    <xf numFmtId="0" fontId="0" fillId="0" borderId="29" xfId="52" applyFont="1" applyFill="1" applyBorder="1">
      <alignment/>
      <protection/>
    </xf>
    <xf numFmtId="0" fontId="0" fillId="0" borderId="48" xfId="52" applyFont="1" applyFill="1" applyBorder="1">
      <alignment/>
      <protection/>
    </xf>
    <xf numFmtId="0" fontId="0" fillId="0" borderId="19" xfId="52" applyFont="1" applyFill="1" applyBorder="1">
      <alignment/>
      <protection/>
    </xf>
    <xf numFmtId="0" fontId="0" fillId="0" borderId="20" xfId="52" applyFont="1" applyFill="1" applyBorder="1">
      <alignment/>
      <protection/>
    </xf>
    <xf numFmtId="0" fontId="0" fillId="0" borderId="21" xfId="52" applyFont="1" applyFill="1" applyBorder="1">
      <alignment/>
      <protection/>
    </xf>
    <xf numFmtId="0" fontId="0" fillId="0" borderId="66" xfId="52" applyFont="1" applyFill="1" applyBorder="1">
      <alignment/>
      <protection/>
    </xf>
    <xf numFmtId="0" fontId="11" fillId="0" borderId="0" xfId="54" applyFont="1" applyBorder="1">
      <alignment/>
      <protection/>
    </xf>
    <xf numFmtId="0" fontId="0" fillId="0" borderId="24" xfId="52" applyFont="1" applyFill="1" applyBorder="1">
      <alignment/>
      <protection/>
    </xf>
    <xf numFmtId="0" fontId="0" fillId="0" borderId="54" xfId="52" applyFont="1" applyFill="1" applyBorder="1">
      <alignment/>
      <protection/>
    </xf>
    <xf numFmtId="0" fontId="11" fillId="0" borderId="49" xfId="54" applyFont="1" applyBorder="1">
      <alignment/>
      <protection/>
    </xf>
    <xf numFmtId="0" fontId="0" fillId="0" borderId="53" xfId="52" applyFont="1" applyFill="1" applyBorder="1">
      <alignment/>
      <protection/>
    </xf>
    <xf numFmtId="0" fontId="0" fillId="0" borderId="66" xfId="0" applyBorder="1" applyAlignment="1">
      <alignment/>
    </xf>
    <xf numFmtId="0" fontId="0" fillId="0" borderId="58" xfId="52" applyFont="1" applyFill="1" applyBorder="1">
      <alignment/>
      <protection/>
    </xf>
    <xf numFmtId="0" fontId="0" fillId="0" borderId="26" xfId="52" applyFont="1" applyFill="1" applyBorder="1">
      <alignment/>
      <protection/>
    </xf>
    <xf numFmtId="0" fontId="0" fillId="0" borderId="27" xfId="52" applyFont="1" applyFill="1" applyBorder="1">
      <alignment/>
      <protection/>
    </xf>
    <xf numFmtId="0" fontId="5" fillId="0" borderId="47" xfId="0" applyFont="1" applyBorder="1" applyAlignment="1">
      <alignment/>
    </xf>
    <xf numFmtId="0" fontId="5" fillId="0" borderId="4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11" fillId="0" borderId="27" xfId="0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6" xfId="0" applyFont="1" applyBorder="1" applyAlignment="1">
      <alignment/>
    </xf>
    <xf numFmtId="0" fontId="0" fillId="0" borderId="2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53" applyFont="1" applyBorder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>
      <alignment/>
      <protection/>
    </xf>
    <xf numFmtId="0" fontId="4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4" fillId="0" borderId="5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68" xfId="0" applyFont="1" applyFill="1" applyBorder="1" applyAlignment="1">
      <alignment/>
    </xf>
    <xf numFmtId="0" fontId="14" fillId="0" borderId="6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0" fillId="11" borderId="5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60" xfId="0" applyBorder="1" applyAlignment="1">
      <alignment/>
    </xf>
    <xf numFmtId="2" fontId="8" fillId="0" borderId="0" xfId="0" applyNumberFormat="1" applyFont="1" applyAlignment="1">
      <alignment horizontal="right"/>
    </xf>
    <xf numFmtId="2" fontId="35" fillId="0" borderId="11" xfId="0" applyNumberFormat="1" applyFont="1" applyBorder="1" applyAlignment="1">
      <alignment horizontal="right"/>
    </xf>
    <xf numFmtId="2" fontId="36" fillId="0" borderId="15" xfId="0" applyNumberFormat="1" applyFont="1" applyFill="1" applyBorder="1" applyAlignment="1">
      <alignment horizontal="right"/>
    </xf>
    <xf numFmtId="2" fontId="8" fillId="11" borderId="24" xfId="0" applyNumberFormat="1" applyFont="1" applyFill="1" applyBorder="1" applyAlignment="1">
      <alignment horizontal="right"/>
    </xf>
    <xf numFmtId="2" fontId="8" fillId="11" borderId="48" xfId="0" applyNumberFormat="1" applyFont="1" applyFill="1" applyBorder="1" applyAlignment="1">
      <alignment horizontal="right"/>
    </xf>
    <xf numFmtId="2" fontId="36" fillId="0" borderId="13" xfId="0" applyNumberFormat="1" applyFont="1" applyFill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2" fontId="36" fillId="0" borderId="13" xfId="0" applyNumberFormat="1" applyFont="1" applyBorder="1" applyAlignment="1">
      <alignment horizontal="right"/>
    </xf>
    <xf numFmtId="2" fontId="37" fillId="0" borderId="13" xfId="0" applyNumberFormat="1" applyFont="1" applyBorder="1" applyAlignment="1">
      <alignment horizontal="right"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4" fillId="0" borderId="72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35" fillId="0" borderId="11" xfId="0" applyFont="1" applyBorder="1" applyAlignment="1">
      <alignment/>
    </xf>
    <xf numFmtId="0" fontId="36" fillId="0" borderId="23" xfId="0" applyFont="1" applyBorder="1" applyAlignment="1">
      <alignment/>
    </xf>
    <xf numFmtId="0" fontId="37" fillId="0" borderId="14" xfId="0" applyFont="1" applyBorder="1" applyAlignment="1">
      <alignment/>
    </xf>
    <xf numFmtId="2" fontId="8" fillId="0" borderId="0" xfId="0" applyNumberFormat="1" applyFont="1" applyAlignment="1">
      <alignment/>
    </xf>
    <xf numFmtId="2" fontId="35" fillId="0" borderId="11" xfId="0" applyNumberFormat="1" applyFont="1" applyBorder="1" applyAlignment="1">
      <alignment/>
    </xf>
    <xf numFmtId="2" fontId="35" fillId="0" borderId="60" xfId="0" applyNumberFormat="1" applyFont="1" applyFill="1" applyBorder="1" applyAlignment="1">
      <alignment/>
    </xf>
    <xf numFmtId="2" fontId="36" fillId="0" borderId="23" xfId="0" applyNumberFormat="1" applyFont="1" applyBorder="1" applyAlignment="1">
      <alignment/>
    </xf>
    <xf numFmtId="2" fontId="36" fillId="0" borderId="60" xfId="0" applyNumberFormat="1" applyFont="1" applyBorder="1" applyAlignment="1">
      <alignment/>
    </xf>
    <xf numFmtId="2" fontId="36" fillId="0" borderId="36" xfId="0" applyNumberFormat="1" applyFont="1" applyBorder="1" applyAlignment="1">
      <alignment/>
    </xf>
    <xf numFmtId="0" fontId="38" fillId="11" borderId="22" xfId="0" applyFont="1" applyFill="1" applyBorder="1" applyAlignment="1">
      <alignment/>
    </xf>
    <xf numFmtId="0" fontId="2" fillId="0" borderId="31" xfId="0" applyFont="1" applyBorder="1" applyAlignment="1">
      <alignment/>
    </xf>
    <xf numFmtId="2" fontId="35" fillId="11" borderId="13" xfId="0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7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" fillId="0" borderId="60" xfId="0" applyFont="1" applyBorder="1" applyAlignment="1">
      <alignment/>
    </xf>
    <xf numFmtId="0" fontId="14" fillId="0" borderId="18" xfId="0" applyFont="1" applyFill="1" applyBorder="1" applyAlignment="1">
      <alignment/>
    </xf>
    <xf numFmtId="0" fontId="5" fillId="0" borderId="14" xfId="0" applyFont="1" applyBorder="1" applyAlignment="1">
      <alignment horizontal="right"/>
    </xf>
    <xf numFmtId="2" fontId="35" fillId="0" borderId="60" xfId="0" applyNumberFormat="1" applyFont="1" applyBorder="1" applyAlignment="1">
      <alignment horizontal="right"/>
    </xf>
    <xf numFmtId="2" fontId="36" fillId="0" borderId="14" xfId="0" applyNumberFormat="1" applyFont="1" applyBorder="1" applyAlignment="1">
      <alignment horizontal="right"/>
    </xf>
    <xf numFmtId="2" fontId="36" fillId="0" borderId="62" xfId="0" applyNumberFormat="1" applyFont="1" applyBorder="1" applyAlignment="1">
      <alignment horizontal="right"/>
    </xf>
    <xf numFmtId="0" fontId="4" fillId="0" borderId="74" xfId="0" applyFont="1" applyFill="1" applyBorder="1" applyAlignment="1">
      <alignment/>
    </xf>
    <xf numFmtId="0" fontId="4" fillId="0" borderId="59" xfId="0" applyFont="1" applyBorder="1" applyAlignment="1">
      <alignment/>
    </xf>
    <xf numFmtId="0" fontId="4" fillId="0" borderId="61" xfId="0" applyFont="1" applyFill="1" applyBorder="1" applyAlignment="1">
      <alignment/>
    </xf>
    <xf numFmtId="2" fontId="35" fillId="0" borderId="31" xfId="0" applyNumberFormat="1" applyFont="1" applyBorder="1" applyAlignment="1">
      <alignment/>
    </xf>
    <xf numFmtId="2" fontId="35" fillId="0" borderId="60" xfId="0" applyNumberFormat="1" applyFont="1" applyBorder="1" applyAlignment="1">
      <alignment/>
    </xf>
    <xf numFmtId="2" fontId="36" fillId="0" borderId="59" xfId="0" applyNumberFormat="1" applyFont="1" applyBorder="1" applyAlignment="1">
      <alignment/>
    </xf>
    <xf numFmtId="2" fontId="36" fillId="0" borderId="15" xfId="0" applyNumberFormat="1" applyFont="1" applyBorder="1" applyAlignment="1">
      <alignment/>
    </xf>
    <xf numFmtId="2" fontId="36" fillId="0" borderId="14" xfId="0" applyNumberFormat="1" applyFont="1" applyBorder="1" applyAlignment="1">
      <alignment/>
    </xf>
    <xf numFmtId="2" fontId="37" fillId="0" borderId="23" xfId="0" applyNumberFormat="1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55" xfId="0" applyFont="1" applyBorder="1" applyAlignment="1">
      <alignment/>
    </xf>
    <xf numFmtId="0" fontId="0" fillId="0" borderId="75" xfId="0" applyBorder="1" applyAlignment="1">
      <alignment/>
    </xf>
    <xf numFmtId="0" fontId="3" fillId="0" borderId="76" xfId="0" applyFont="1" applyBorder="1" applyAlignment="1">
      <alignment/>
    </xf>
    <xf numFmtId="0" fontId="4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2" fontId="36" fillId="0" borderId="72" xfId="0" applyNumberFormat="1" applyFont="1" applyBorder="1" applyAlignment="1">
      <alignment/>
    </xf>
    <xf numFmtId="0" fontId="4" fillId="0" borderId="78" xfId="0" applyFont="1" applyBorder="1" applyAlignment="1">
      <alignment/>
    </xf>
    <xf numFmtId="2" fontId="36" fillId="0" borderId="79" xfId="0" applyNumberFormat="1" applyFont="1" applyBorder="1" applyAlignment="1">
      <alignment/>
    </xf>
    <xf numFmtId="0" fontId="4" fillId="0" borderId="80" xfId="0" applyFont="1" applyBorder="1" applyAlignment="1">
      <alignment/>
    </xf>
    <xf numFmtId="0" fontId="0" fillId="0" borderId="80" xfId="0" applyBorder="1" applyAlignment="1">
      <alignment/>
    </xf>
    <xf numFmtId="0" fontId="0" fillId="0" borderId="78" xfId="0" applyBorder="1" applyAlignment="1">
      <alignment/>
    </xf>
    <xf numFmtId="0" fontId="0" fillId="0" borderId="81" xfId="0" applyBorder="1" applyAlignment="1">
      <alignment/>
    </xf>
    <xf numFmtId="0" fontId="4" fillId="0" borderId="82" xfId="0" applyFont="1" applyBorder="1" applyAlignment="1">
      <alignment/>
    </xf>
    <xf numFmtId="2" fontId="36" fillId="0" borderId="82" xfId="0" applyNumberFormat="1" applyFont="1" applyBorder="1" applyAlignment="1">
      <alignment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0" fontId="0" fillId="0" borderId="85" xfId="0" applyBorder="1" applyAlignment="1">
      <alignment/>
    </xf>
    <xf numFmtId="0" fontId="0" fillId="0" borderId="84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77" xfId="0" applyBorder="1" applyAlignment="1">
      <alignment/>
    </xf>
    <xf numFmtId="0" fontId="5" fillId="0" borderId="86" xfId="0" applyFont="1" applyBorder="1" applyAlignment="1">
      <alignment/>
    </xf>
    <xf numFmtId="2" fontId="37" fillId="0" borderId="86" xfId="0" applyNumberFormat="1" applyFont="1" applyBorder="1" applyAlignment="1">
      <alignment/>
    </xf>
    <xf numFmtId="0" fontId="4" fillId="0" borderId="87" xfId="0" applyFont="1" applyBorder="1" applyAlignment="1">
      <alignment/>
    </xf>
    <xf numFmtId="0" fontId="4" fillId="0" borderId="88" xfId="0" applyFont="1" applyBorder="1" applyAlignment="1">
      <alignment/>
    </xf>
    <xf numFmtId="0" fontId="17" fillId="0" borderId="86" xfId="0" applyFont="1" applyBorder="1" applyAlignment="1">
      <alignment/>
    </xf>
    <xf numFmtId="0" fontId="0" fillId="0" borderId="88" xfId="0" applyBorder="1" applyAlignment="1">
      <alignment/>
    </xf>
    <xf numFmtId="0" fontId="0" fillId="0" borderId="86" xfId="0" applyBorder="1" applyAlignment="1">
      <alignment/>
    </xf>
    <xf numFmtId="0" fontId="0" fillId="0" borderId="89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96" xfId="0" applyBorder="1" applyAlignment="1">
      <alignment/>
    </xf>
    <xf numFmtId="0" fontId="5" fillId="0" borderId="78" xfId="0" applyFont="1" applyBorder="1" applyAlignment="1">
      <alignment/>
    </xf>
    <xf numFmtId="2" fontId="37" fillId="0" borderId="81" xfId="0" applyNumberFormat="1" applyFont="1" applyBorder="1" applyAlignment="1">
      <alignment/>
    </xf>
    <xf numFmtId="0" fontId="5" fillId="0" borderId="89" xfId="0" applyFont="1" applyBorder="1" applyAlignment="1">
      <alignment/>
    </xf>
    <xf numFmtId="0" fontId="4" fillId="0" borderId="97" xfId="0" applyFont="1" applyBorder="1" applyAlignment="1">
      <alignment/>
    </xf>
    <xf numFmtId="0" fontId="16" fillId="0" borderId="91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8" xfId="0" applyBorder="1" applyAlignment="1">
      <alignment/>
    </xf>
    <xf numFmtId="0" fontId="0" fillId="0" borderId="89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91" xfId="0" applyFont="1" applyFill="1" applyBorder="1" applyAlignment="1" quotePrefix="1">
      <alignment/>
    </xf>
    <xf numFmtId="0" fontId="0" fillId="0" borderId="91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98" xfId="0" applyBorder="1" applyAlignment="1">
      <alignment vertical="center"/>
    </xf>
    <xf numFmtId="2" fontId="8" fillId="0" borderId="15" xfId="0" applyNumberFormat="1" applyFont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7" xfId="0" applyFont="1" applyBorder="1" applyAlignment="1">
      <alignment/>
    </xf>
    <xf numFmtId="2" fontId="36" fillId="0" borderId="35" xfId="0" applyNumberFormat="1" applyFont="1" applyBorder="1" applyAlignment="1">
      <alignment horizontal="right"/>
    </xf>
    <xf numFmtId="2" fontId="37" fillId="0" borderId="47" xfId="0" applyNumberFormat="1" applyFont="1" applyBorder="1" applyAlignment="1">
      <alignment/>
    </xf>
    <xf numFmtId="2" fontId="36" fillId="0" borderId="47" xfId="0" applyNumberFormat="1" applyFont="1" applyBorder="1" applyAlignment="1">
      <alignment horizontal="right"/>
    </xf>
    <xf numFmtId="2" fontId="35" fillId="0" borderId="6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39" fillId="0" borderId="24" xfId="0" applyFont="1" applyFill="1" applyBorder="1" applyAlignment="1">
      <alignment/>
    </xf>
    <xf numFmtId="0" fontId="40" fillId="0" borderId="72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0" borderId="48" xfId="0" applyFont="1" applyFill="1" applyBorder="1" applyAlignment="1">
      <alignment/>
    </xf>
    <xf numFmtId="0" fontId="39" fillId="0" borderId="24" xfId="0" applyFont="1" applyBorder="1" applyAlignment="1">
      <alignment/>
    </xf>
    <xf numFmtId="0" fontId="39" fillId="0" borderId="48" xfId="0" applyFont="1" applyFill="1" applyBorder="1" applyAlignment="1">
      <alignment/>
    </xf>
    <xf numFmtId="0" fontId="39" fillId="0" borderId="55" xfId="0" applyFont="1" applyFill="1" applyBorder="1" applyAlignment="1">
      <alignment/>
    </xf>
    <xf numFmtId="0" fontId="39" fillId="0" borderId="24" xfId="0" applyFont="1" applyFill="1" applyBorder="1" applyAlignment="1">
      <alignment horizontal="right"/>
    </xf>
    <xf numFmtId="0" fontId="40" fillId="0" borderId="24" xfId="0" applyFont="1" applyBorder="1" applyAlignment="1">
      <alignment/>
    </xf>
    <xf numFmtId="0" fontId="40" fillId="0" borderId="58" xfId="0" applyFont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20" xfId="0" applyFont="1" applyFill="1" applyBorder="1" applyAlignment="1" quotePrefix="1">
      <alignment/>
    </xf>
    <xf numFmtId="0" fontId="0" fillId="0" borderId="49" xfId="0" applyBorder="1" applyAlignment="1">
      <alignment vertical="center"/>
    </xf>
    <xf numFmtId="0" fontId="0" fillId="0" borderId="12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13" xfId="54" applyFont="1" applyBorder="1">
      <alignment/>
      <protection/>
    </xf>
    <xf numFmtId="2" fontId="8" fillId="0" borderId="49" xfId="54" applyNumberFormat="1" applyFont="1" applyBorder="1" applyAlignment="1">
      <alignment horizontal="right"/>
      <protection/>
    </xf>
    <xf numFmtId="2" fontId="35" fillId="0" borderId="13" xfId="54" applyNumberFormat="1" applyFont="1" applyFill="1" applyBorder="1" applyAlignment="1">
      <alignment horizontal="right"/>
      <protection/>
    </xf>
    <xf numFmtId="0" fontId="0" fillId="0" borderId="53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99" xfId="0" applyFont="1" applyFill="1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50" xfId="0" applyBorder="1" applyAlignment="1">
      <alignment/>
    </xf>
    <xf numFmtId="0" fontId="0" fillId="0" borderId="102" xfId="0" applyBorder="1" applyAlignment="1">
      <alignment/>
    </xf>
    <xf numFmtId="0" fontId="0" fillId="0" borderId="57" xfId="0" applyBorder="1" applyAlignment="1">
      <alignment/>
    </xf>
    <xf numFmtId="0" fontId="3" fillId="0" borderId="0" xfId="0" applyFont="1" applyBorder="1" applyAlignment="1">
      <alignment/>
    </xf>
    <xf numFmtId="2" fontId="36" fillId="0" borderId="49" xfId="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55" xfId="0" applyFill="1" applyBorder="1" applyAlignment="1">
      <alignment/>
    </xf>
    <xf numFmtId="2" fontId="8" fillId="0" borderId="24" xfId="0" applyNumberFormat="1" applyFont="1" applyFill="1" applyBorder="1" applyAlignment="1">
      <alignment horizontal="right"/>
    </xf>
    <xf numFmtId="0" fontId="0" fillId="0" borderId="55" xfId="0" applyFont="1" applyFill="1" applyBorder="1" applyAlignment="1">
      <alignment/>
    </xf>
    <xf numFmtId="0" fontId="0" fillId="10" borderId="55" xfId="0" applyFill="1" applyBorder="1" applyAlignment="1">
      <alignment/>
    </xf>
    <xf numFmtId="2" fontId="8" fillId="10" borderId="24" xfId="0" applyNumberFormat="1" applyFont="1" applyFill="1" applyBorder="1" applyAlignment="1">
      <alignment horizontal="right"/>
    </xf>
    <xf numFmtId="0" fontId="0" fillId="10" borderId="58" xfId="0" applyFill="1" applyBorder="1" applyAlignment="1">
      <alignment/>
    </xf>
    <xf numFmtId="0" fontId="0" fillId="10" borderId="55" xfId="0" applyFont="1" applyFill="1" applyBorder="1" applyAlignment="1">
      <alignment/>
    </xf>
    <xf numFmtId="2" fontId="8" fillId="10" borderId="48" xfId="0" applyNumberFormat="1" applyFont="1" applyFill="1" applyBorder="1" applyAlignment="1">
      <alignment horizontal="right"/>
    </xf>
    <xf numFmtId="0" fontId="0" fillId="2" borderId="55" xfId="0" applyFill="1" applyBorder="1" applyAlignment="1">
      <alignment/>
    </xf>
    <xf numFmtId="2" fontId="8" fillId="2" borderId="24" xfId="0" applyNumberFormat="1" applyFont="1" applyFill="1" applyBorder="1" applyAlignment="1">
      <alignment horizontal="right"/>
    </xf>
    <xf numFmtId="0" fontId="0" fillId="10" borderId="103" xfId="0" applyFill="1" applyBorder="1" applyAlignment="1">
      <alignment/>
    </xf>
    <xf numFmtId="2" fontId="8" fillId="10" borderId="89" xfId="0" applyNumberFormat="1" applyFont="1" applyFill="1" applyBorder="1" applyAlignment="1">
      <alignment/>
    </xf>
    <xf numFmtId="2" fontId="8" fillId="10" borderId="48" xfId="0" applyNumberFormat="1" applyFont="1" applyFill="1" applyBorder="1" applyAlignment="1">
      <alignment/>
    </xf>
    <xf numFmtId="2" fontId="8" fillId="10" borderId="24" xfId="0" applyNumberFormat="1" applyFont="1" applyFill="1" applyBorder="1" applyAlignment="1">
      <alignment/>
    </xf>
    <xf numFmtId="0" fontId="0" fillId="10" borderId="64" xfId="0" applyFill="1" applyBorder="1" applyAlignment="1">
      <alignment/>
    </xf>
    <xf numFmtId="0" fontId="0" fillId="12" borderId="103" xfId="0" applyFont="1" applyFill="1" applyBorder="1" applyAlignment="1">
      <alignment/>
    </xf>
    <xf numFmtId="2" fontId="8" fillId="12" borderId="89" xfId="0" applyNumberFormat="1" applyFont="1" applyFill="1" applyBorder="1" applyAlignment="1">
      <alignment/>
    </xf>
    <xf numFmtId="0" fontId="0" fillId="13" borderId="103" xfId="0" applyFont="1" applyFill="1" applyBorder="1" applyAlignment="1">
      <alignment/>
    </xf>
    <xf numFmtId="2" fontId="8" fillId="13" borderId="89" xfId="0" applyNumberFormat="1" applyFont="1" applyFill="1" applyBorder="1" applyAlignment="1">
      <alignment horizontal="left"/>
    </xf>
    <xf numFmtId="0" fontId="0" fillId="13" borderId="58" xfId="0" applyFont="1" applyFill="1" applyBorder="1" applyAlignment="1">
      <alignment/>
    </xf>
    <xf numFmtId="2" fontId="8" fillId="13" borderId="58" xfId="0" applyNumberFormat="1" applyFont="1" applyFill="1" applyBorder="1" applyAlignment="1">
      <alignment/>
    </xf>
    <xf numFmtId="0" fontId="0" fillId="13" borderId="55" xfId="0" applyFont="1" applyFill="1" applyBorder="1" applyAlignment="1">
      <alignment/>
    </xf>
    <xf numFmtId="2" fontId="8" fillId="13" borderId="55" xfId="0" applyNumberFormat="1" applyFont="1" applyFill="1" applyBorder="1" applyAlignment="1">
      <alignment horizontal="left"/>
    </xf>
    <xf numFmtId="0" fontId="0" fillId="13" borderId="58" xfId="0" applyFill="1" applyBorder="1" applyAlignment="1">
      <alignment/>
    </xf>
    <xf numFmtId="2" fontId="8" fillId="13" borderId="58" xfId="0" applyNumberFormat="1" applyFont="1" applyFill="1" applyBorder="1" applyAlignment="1">
      <alignment/>
    </xf>
    <xf numFmtId="0" fontId="0" fillId="2" borderId="58" xfId="0" applyFont="1" applyFill="1" applyBorder="1" applyAlignment="1">
      <alignment/>
    </xf>
    <xf numFmtId="2" fontId="8" fillId="2" borderId="48" xfId="0" applyNumberFormat="1" applyFont="1" applyFill="1" applyBorder="1" applyAlignment="1">
      <alignment/>
    </xf>
    <xf numFmtId="0" fontId="0" fillId="2" borderId="55" xfId="0" applyFont="1" applyFill="1" applyBorder="1" applyAlignment="1">
      <alignment/>
    </xf>
    <xf numFmtId="2" fontId="8" fillId="2" borderId="24" xfId="0" applyNumberFormat="1" applyFont="1" applyFill="1" applyBorder="1" applyAlignment="1">
      <alignment/>
    </xf>
    <xf numFmtId="0" fontId="0" fillId="2" borderId="55" xfId="0" applyFont="1" applyFill="1" applyBorder="1" applyAlignment="1">
      <alignment/>
    </xf>
    <xf numFmtId="0" fontId="0" fillId="13" borderId="55" xfId="0" applyFont="1" applyFill="1" applyBorder="1" applyAlignment="1">
      <alignment/>
    </xf>
    <xf numFmtId="2" fontId="8" fillId="13" borderId="24" xfId="0" applyNumberFormat="1" applyFont="1" applyFill="1" applyBorder="1" applyAlignment="1">
      <alignment/>
    </xf>
    <xf numFmtId="0" fontId="0" fillId="13" borderId="55" xfId="0" applyFill="1" applyBorder="1" applyAlignment="1">
      <alignment/>
    </xf>
    <xf numFmtId="0" fontId="0" fillId="12" borderId="55" xfId="0" applyFill="1" applyBorder="1" applyAlignment="1">
      <alignment/>
    </xf>
    <xf numFmtId="2" fontId="8" fillId="12" borderId="24" xfId="0" applyNumberFormat="1" applyFont="1" applyFill="1" applyBorder="1" applyAlignment="1">
      <alignment/>
    </xf>
    <xf numFmtId="0" fontId="0" fillId="2" borderId="58" xfId="0" applyFont="1" applyFill="1" applyBorder="1" applyAlignment="1">
      <alignment/>
    </xf>
    <xf numFmtId="2" fontId="8" fillId="2" borderId="48" xfId="0" applyNumberFormat="1" applyFont="1" applyFill="1" applyBorder="1" applyAlignment="1">
      <alignment horizontal="right"/>
    </xf>
    <xf numFmtId="2" fontId="8" fillId="12" borderId="55" xfId="0" applyNumberFormat="1" applyFont="1" applyFill="1" applyBorder="1" applyAlignment="1">
      <alignment horizontal="right"/>
    </xf>
    <xf numFmtId="2" fontId="8" fillId="2" borderId="55" xfId="0" applyNumberFormat="1" applyFont="1" applyFill="1" applyBorder="1" applyAlignment="1">
      <alignment horizontal="right"/>
    </xf>
    <xf numFmtId="2" fontId="8" fillId="10" borderId="55" xfId="0" applyNumberFormat="1" applyFont="1" applyFill="1" applyBorder="1" applyAlignment="1">
      <alignment horizontal="right"/>
    </xf>
    <xf numFmtId="0" fontId="0" fillId="13" borderId="77" xfId="0" applyFill="1" applyBorder="1" applyAlignment="1">
      <alignment/>
    </xf>
    <xf numFmtId="2" fontId="8" fillId="13" borderId="77" xfId="0" applyNumberFormat="1" applyFont="1" applyFill="1" applyBorder="1" applyAlignment="1">
      <alignment horizontal="right"/>
    </xf>
    <xf numFmtId="2" fontId="8" fillId="13" borderId="55" xfId="0" applyNumberFormat="1" applyFont="1" applyFill="1" applyBorder="1" applyAlignment="1">
      <alignment horizontal="right"/>
    </xf>
    <xf numFmtId="2" fontId="8" fillId="13" borderId="58" xfId="0" applyNumberFormat="1" applyFont="1" applyFill="1" applyBorder="1" applyAlignment="1">
      <alignment horizontal="right"/>
    </xf>
    <xf numFmtId="2" fontId="8" fillId="2" borderId="55" xfId="0" applyNumberFormat="1" applyFont="1" applyFill="1" applyBorder="1" applyAlignment="1">
      <alignment/>
    </xf>
    <xf numFmtId="2" fontId="8" fillId="12" borderId="55" xfId="0" applyNumberFormat="1" applyFont="1" applyFill="1" applyBorder="1" applyAlignment="1">
      <alignment/>
    </xf>
    <xf numFmtId="2" fontId="8" fillId="13" borderId="55" xfId="0" applyNumberFormat="1" applyFont="1" applyFill="1" applyBorder="1" applyAlignment="1">
      <alignment/>
    </xf>
    <xf numFmtId="2" fontId="8" fillId="10" borderId="55" xfId="0" applyNumberFormat="1" applyFont="1" applyFill="1" applyBorder="1" applyAlignment="1">
      <alignment/>
    </xf>
    <xf numFmtId="2" fontId="8" fillId="10" borderId="58" xfId="0" applyNumberFormat="1" applyFont="1" applyFill="1" applyBorder="1" applyAlignment="1">
      <alignment/>
    </xf>
    <xf numFmtId="0" fontId="0" fillId="2" borderId="55" xfId="0" applyFont="1" applyFill="1" applyBorder="1" applyAlignment="1">
      <alignment/>
    </xf>
    <xf numFmtId="0" fontId="0" fillId="2" borderId="58" xfId="0" applyFont="1" applyFill="1" applyBorder="1" applyAlignment="1">
      <alignment/>
    </xf>
    <xf numFmtId="2" fontId="8" fillId="2" borderId="58" xfId="0" applyNumberFormat="1" applyFont="1" applyFill="1" applyBorder="1" applyAlignment="1">
      <alignment/>
    </xf>
    <xf numFmtId="2" fontId="8" fillId="12" borderId="24" xfId="0" applyNumberFormat="1" applyFont="1" applyFill="1" applyBorder="1" applyAlignment="1">
      <alignment horizontal="right"/>
    </xf>
    <xf numFmtId="2" fontId="8" fillId="13" borderId="24" xfId="0" applyNumberFormat="1" applyFont="1" applyFill="1" applyBorder="1" applyAlignment="1">
      <alignment horizontal="right"/>
    </xf>
    <xf numFmtId="0" fontId="0" fillId="12" borderId="58" xfId="0" applyFill="1" applyBorder="1" applyAlignment="1">
      <alignment/>
    </xf>
    <xf numFmtId="2" fontId="8" fillId="12" borderId="48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2" fontId="8" fillId="13" borderId="72" xfId="0" applyNumberFormat="1" applyFont="1" applyFill="1" applyBorder="1" applyAlignment="1">
      <alignment/>
    </xf>
    <xf numFmtId="2" fontId="8" fillId="13" borderId="48" xfId="0" applyNumberFormat="1" applyFont="1" applyFill="1" applyBorder="1" applyAlignment="1">
      <alignment/>
    </xf>
    <xf numFmtId="0" fontId="36" fillId="0" borderId="23" xfId="0" applyFont="1" applyFill="1" applyBorder="1" applyAlignment="1">
      <alignment/>
    </xf>
    <xf numFmtId="0" fontId="36" fillId="0" borderId="6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2" fillId="2" borderId="0" xfId="52" applyFont="1" applyFill="1" applyBorder="1">
      <alignment/>
      <protection/>
    </xf>
    <xf numFmtId="2" fontId="35" fillId="2" borderId="49" xfId="0" applyNumberFormat="1" applyFont="1" applyFill="1" applyBorder="1" applyAlignment="1">
      <alignment horizontal="center"/>
    </xf>
    <xf numFmtId="0" fontId="42" fillId="2" borderId="36" xfId="52" applyFont="1" applyFill="1" applyBorder="1" applyAlignment="1">
      <alignment horizontal="right"/>
      <protection/>
    </xf>
    <xf numFmtId="0" fontId="2" fillId="2" borderId="0" xfId="52" applyFont="1" applyFill="1" applyBorder="1" applyAlignment="1">
      <alignment horizontal="center"/>
      <protection/>
    </xf>
    <xf numFmtId="0" fontId="2" fillId="2" borderId="36" xfId="52" applyFont="1" applyFill="1" applyBorder="1" applyAlignment="1">
      <alignment horizontal="center"/>
      <protection/>
    </xf>
    <xf numFmtId="0" fontId="2" fillId="2" borderId="66" xfId="52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2" fontId="8" fillId="0" borderId="48" xfId="54" applyNumberFormat="1" applyFont="1" applyBorder="1" applyAlignment="1">
      <alignment horizontal="right"/>
      <protection/>
    </xf>
    <xf numFmtId="2" fontId="8" fillId="0" borderId="24" xfId="54" applyNumberFormat="1" applyFont="1" applyBorder="1" applyAlignment="1">
      <alignment horizontal="right"/>
      <protection/>
    </xf>
    <xf numFmtId="0" fontId="42" fillId="0" borderId="55" xfId="52" applyFont="1" applyBorder="1">
      <alignment/>
      <protection/>
    </xf>
    <xf numFmtId="0" fontId="0" fillId="0" borderId="38" xfId="53" applyFont="1" applyBorder="1">
      <alignment/>
      <protection/>
    </xf>
    <xf numFmtId="0" fontId="42" fillId="0" borderId="58" xfId="52" applyFont="1" applyBorder="1">
      <alignment/>
      <protection/>
    </xf>
    <xf numFmtId="0" fontId="0" fillId="0" borderId="49" xfId="52" applyFont="1" applyBorder="1">
      <alignment/>
      <protection/>
    </xf>
    <xf numFmtId="0" fontId="0" fillId="0" borderId="105" xfId="0" applyBorder="1" applyAlignment="1">
      <alignment/>
    </xf>
    <xf numFmtId="2" fontId="8" fillId="0" borderId="58" xfId="0" applyNumberFormat="1" applyFont="1" applyBorder="1" applyAlignment="1">
      <alignment horizontal="right"/>
    </xf>
    <xf numFmtId="0" fontId="0" fillId="0" borderId="106" xfId="52" applyFont="1" applyFill="1" applyBorder="1">
      <alignment/>
      <protection/>
    </xf>
    <xf numFmtId="2" fontId="8" fillId="0" borderId="55" xfId="0" applyNumberFormat="1" applyFont="1" applyBorder="1" applyAlignment="1">
      <alignment horizontal="right"/>
    </xf>
    <xf numFmtId="0" fontId="0" fillId="0" borderId="67" xfId="52" applyFont="1" applyFill="1" applyBorder="1">
      <alignment/>
      <protection/>
    </xf>
    <xf numFmtId="0" fontId="0" fillId="0" borderId="46" xfId="52" applyFont="1" applyFill="1" applyBorder="1">
      <alignment/>
      <protection/>
    </xf>
    <xf numFmtId="2" fontId="8" fillId="0" borderId="77" xfId="0" applyNumberFormat="1" applyFont="1" applyBorder="1" applyAlignment="1">
      <alignment horizontal="right"/>
    </xf>
    <xf numFmtId="0" fontId="42" fillId="0" borderId="77" xfId="52" applyFont="1" applyFill="1" applyBorder="1">
      <alignment/>
      <protection/>
    </xf>
    <xf numFmtId="0" fontId="0" fillId="0" borderId="50" xfId="52" applyFont="1" applyFill="1" applyBorder="1">
      <alignment/>
      <protection/>
    </xf>
    <xf numFmtId="0" fontId="0" fillId="0" borderId="77" xfId="52" applyFont="1" applyFill="1" applyBorder="1">
      <alignment/>
      <protection/>
    </xf>
    <xf numFmtId="0" fontId="3" fillId="0" borderId="55" xfId="52" applyFont="1" applyBorder="1">
      <alignment/>
      <protection/>
    </xf>
    <xf numFmtId="0" fontId="3" fillId="0" borderId="67" xfId="52" applyFont="1" applyBorder="1">
      <alignment/>
      <protection/>
    </xf>
    <xf numFmtId="0" fontId="0" fillId="0" borderId="36" xfId="52" applyFont="1" applyBorder="1">
      <alignment/>
      <protection/>
    </xf>
    <xf numFmtId="2" fontId="8" fillId="0" borderId="35" xfId="54" applyNumberFormat="1" applyFont="1" applyFill="1" applyBorder="1" applyAlignment="1">
      <alignment horizontal="right"/>
      <protection/>
    </xf>
    <xf numFmtId="1" fontId="0" fillId="0" borderId="28" xfId="52" applyNumberFormat="1" applyFont="1" applyFill="1" applyBorder="1">
      <alignment/>
      <protection/>
    </xf>
    <xf numFmtId="0" fontId="0" fillId="0" borderId="37" xfId="52" applyFont="1" applyFill="1" applyBorder="1">
      <alignment/>
      <protection/>
    </xf>
    <xf numFmtId="0" fontId="0" fillId="0" borderId="0" xfId="53" applyFont="1" applyBorder="1">
      <alignment/>
      <protection/>
    </xf>
    <xf numFmtId="0" fontId="0" fillId="0" borderId="66" xfId="52" applyFont="1" applyFill="1" applyBorder="1">
      <alignment/>
      <protection/>
    </xf>
    <xf numFmtId="0" fontId="0" fillId="0" borderId="14" xfId="53" applyFont="1" applyBorder="1">
      <alignment/>
      <protection/>
    </xf>
    <xf numFmtId="2" fontId="8" fillId="0" borderId="59" xfId="54" applyNumberFormat="1" applyFont="1" applyBorder="1" applyAlignment="1">
      <alignment horizontal="right"/>
      <protection/>
    </xf>
    <xf numFmtId="0" fontId="4" fillId="0" borderId="23" xfId="52" applyFont="1" applyFill="1" applyBorder="1">
      <alignment/>
      <protection/>
    </xf>
    <xf numFmtId="0" fontId="0" fillId="0" borderId="107" xfId="0" applyBorder="1" applyAlignment="1">
      <alignment/>
    </xf>
    <xf numFmtId="0" fontId="11" fillId="0" borderId="12" xfId="54" applyFont="1" applyBorder="1">
      <alignment/>
      <protection/>
    </xf>
    <xf numFmtId="0" fontId="0" fillId="0" borderId="15" xfId="52" applyFont="1" applyFill="1" applyBorder="1">
      <alignment/>
      <protection/>
    </xf>
    <xf numFmtId="2" fontId="8" fillId="0" borderId="24" xfId="0" applyNumberFormat="1" applyFont="1" applyBorder="1" applyAlignment="1">
      <alignment horizontal="right"/>
    </xf>
    <xf numFmtId="2" fontId="37" fillId="0" borderId="24" xfId="0" applyNumberFormat="1" applyFont="1" applyBorder="1" applyAlignment="1">
      <alignment horizontal="right"/>
    </xf>
    <xf numFmtId="0" fontId="0" fillId="0" borderId="55" xfId="52" applyFont="1" applyFill="1" applyBorder="1">
      <alignment/>
      <protection/>
    </xf>
    <xf numFmtId="0" fontId="11" fillId="0" borderId="38" xfId="54" applyFont="1" applyBorder="1">
      <alignment/>
      <protection/>
    </xf>
    <xf numFmtId="0" fontId="0" fillId="0" borderId="66" xfId="0" applyFont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21" xfId="52" applyFont="1" applyFill="1" applyBorder="1" applyAlignment="1">
      <alignment horizontal="right"/>
      <protection/>
    </xf>
    <xf numFmtId="0" fontId="0" fillId="0" borderId="72" xfId="52" applyFont="1" applyFill="1" applyBorder="1">
      <alignment/>
      <protection/>
    </xf>
    <xf numFmtId="0" fontId="0" fillId="0" borderId="40" xfId="52" applyFont="1" applyFill="1" applyBorder="1">
      <alignment/>
      <protection/>
    </xf>
    <xf numFmtId="0" fontId="0" fillId="0" borderId="51" xfId="52" applyFont="1" applyFill="1" applyBorder="1">
      <alignment/>
      <protection/>
    </xf>
    <xf numFmtId="2" fontId="8" fillId="0" borderId="59" xfId="0" applyNumberFormat="1" applyFont="1" applyBorder="1" applyAlignment="1">
      <alignment horizontal="right"/>
    </xf>
    <xf numFmtId="0" fontId="4" fillId="0" borderId="59" xfId="52" applyFont="1" applyFill="1" applyBorder="1">
      <alignment/>
      <protection/>
    </xf>
    <xf numFmtId="0" fontId="0" fillId="0" borderId="108" xfId="52" applyFont="1" applyFill="1" applyBorder="1">
      <alignment/>
      <protection/>
    </xf>
    <xf numFmtId="2" fontId="8" fillId="0" borderId="34" xfId="0" applyNumberFormat="1" applyFont="1" applyBorder="1" applyAlignment="1">
      <alignment horizontal="right"/>
    </xf>
    <xf numFmtId="0" fontId="4" fillId="0" borderId="47" xfId="52" applyFont="1" applyFill="1" applyBorder="1">
      <alignment/>
      <protection/>
    </xf>
    <xf numFmtId="0" fontId="5" fillId="0" borderId="34" xfId="0" applyNumberFormat="1" applyFont="1" applyBorder="1" applyAlignment="1">
      <alignment/>
    </xf>
    <xf numFmtId="0" fontId="0" fillId="0" borderId="0" xfId="52" applyFont="1" applyFill="1" applyBorder="1">
      <alignment/>
      <protection/>
    </xf>
    <xf numFmtId="2" fontId="8" fillId="0" borderId="47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5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8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2" fontId="8" fillId="0" borderId="13" xfId="54" applyNumberFormat="1" applyFont="1" applyBorder="1" applyAlignment="1">
      <alignment horizontal="right"/>
      <protection/>
    </xf>
    <xf numFmtId="0" fontId="4" fillId="0" borderId="59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49" xfId="54" applyNumberFormat="1" applyFont="1" applyBorder="1" applyAlignment="1">
      <alignment horizontal="right"/>
      <protection/>
    </xf>
    <xf numFmtId="0" fontId="4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2" fontId="8" fillId="0" borderId="49" xfId="54" applyNumberFormat="1" applyFont="1" applyFill="1" applyBorder="1" applyAlignment="1">
      <alignment horizontal="right"/>
      <protection/>
    </xf>
    <xf numFmtId="0" fontId="0" fillId="0" borderId="109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2" fontId="8" fillId="0" borderId="111" xfId="0" applyNumberFormat="1" applyFont="1" applyBorder="1" applyAlignment="1">
      <alignment horizontal="right"/>
    </xf>
    <xf numFmtId="0" fontId="0" fillId="0" borderId="112" xfId="0" applyFont="1" applyFill="1" applyBorder="1" applyAlignment="1">
      <alignment/>
    </xf>
    <xf numFmtId="0" fontId="42" fillId="10" borderId="113" xfId="52" applyFont="1" applyFill="1" applyBorder="1">
      <alignment/>
      <protection/>
    </xf>
    <xf numFmtId="0" fontId="2" fillId="10" borderId="114" xfId="52" applyFont="1" applyFill="1" applyBorder="1">
      <alignment/>
      <protection/>
    </xf>
    <xf numFmtId="0" fontId="3" fillId="10" borderId="38" xfId="52" applyFont="1" applyFill="1" applyBorder="1">
      <alignment/>
      <protection/>
    </xf>
    <xf numFmtId="0" fontId="0" fillId="10" borderId="112" xfId="53" applyFont="1" applyFill="1" applyBorder="1">
      <alignment/>
      <protection/>
    </xf>
    <xf numFmtId="0" fontId="0" fillId="10" borderId="115" xfId="53" applyFont="1" applyFill="1" applyBorder="1">
      <alignment/>
      <protection/>
    </xf>
    <xf numFmtId="0" fontId="0" fillId="10" borderId="52" xfId="53" applyFont="1" applyFill="1" applyBorder="1">
      <alignment/>
      <protection/>
    </xf>
    <xf numFmtId="0" fontId="0" fillId="10" borderId="36" xfId="53" applyFont="1" applyFill="1" applyBorder="1">
      <alignment/>
      <protection/>
    </xf>
    <xf numFmtId="0" fontId="42" fillId="10" borderId="38" xfId="52" applyFont="1" applyFill="1" applyBorder="1">
      <alignment/>
      <protection/>
    </xf>
    <xf numFmtId="0" fontId="11" fillId="10" borderId="36" xfId="54" applyFont="1" applyFill="1" applyBorder="1">
      <alignment/>
      <protection/>
    </xf>
    <xf numFmtId="0" fontId="3" fillId="10" borderId="52" xfId="53" applyFont="1" applyFill="1" applyBorder="1">
      <alignment/>
      <protection/>
    </xf>
    <xf numFmtId="0" fontId="0" fillId="10" borderId="52" xfId="53" applyFont="1" applyFill="1" applyBorder="1">
      <alignment/>
      <protection/>
    </xf>
    <xf numFmtId="0" fontId="4" fillId="10" borderId="22" xfId="52" applyFont="1" applyFill="1" applyBorder="1">
      <alignment/>
      <protection/>
    </xf>
    <xf numFmtId="0" fontId="11" fillId="10" borderId="23" xfId="54" applyFont="1" applyFill="1" applyBorder="1">
      <alignment/>
      <protection/>
    </xf>
    <xf numFmtId="0" fontId="11" fillId="10" borderId="116" xfId="54" applyFont="1" applyFill="1" applyBorder="1">
      <alignment/>
      <protection/>
    </xf>
    <xf numFmtId="0" fontId="11" fillId="10" borderId="52" xfId="54" applyFont="1" applyFill="1" applyBorder="1">
      <alignment/>
      <protection/>
    </xf>
    <xf numFmtId="0" fontId="11" fillId="10" borderId="115" xfId="54" applyFont="1" applyFill="1" applyBorder="1">
      <alignment/>
      <protection/>
    </xf>
    <xf numFmtId="0" fontId="0" fillId="10" borderId="112" xfId="0" applyFill="1" applyBorder="1" applyAlignment="1">
      <alignment/>
    </xf>
    <xf numFmtId="0" fontId="4" fillId="10" borderId="117" xfId="52" applyFont="1" applyFill="1" applyBorder="1">
      <alignment/>
      <protection/>
    </xf>
    <xf numFmtId="0" fontId="3" fillId="13" borderId="38" xfId="0" applyFont="1" applyFill="1" applyBorder="1" applyAlignment="1">
      <alignment/>
    </xf>
    <xf numFmtId="0" fontId="11" fillId="13" borderId="118" xfId="54" applyFont="1" applyFill="1" applyBorder="1">
      <alignment/>
      <protection/>
    </xf>
    <xf numFmtId="0" fontId="11" fillId="13" borderId="115" xfId="54" applyFont="1" applyFill="1" applyBorder="1">
      <alignment/>
      <protection/>
    </xf>
    <xf numFmtId="0" fontId="0" fillId="13" borderId="115" xfId="54" applyFont="1" applyFill="1" applyBorder="1">
      <alignment/>
      <protection/>
    </xf>
    <xf numFmtId="0" fontId="11" fillId="13" borderId="36" xfId="54" applyFont="1" applyFill="1" applyBorder="1">
      <alignment/>
      <protection/>
    </xf>
    <xf numFmtId="0" fontId="11" fillId="13" borderId="112" xfId="54" applyFont="1" applyFill="1" applyBorder="1">
      <alignment/>
      <protection/>
    </xf>
    <xf numFmtId="0" fontId="4" fillId="13" borderId="22" xfId="0" applyFont="1" applyFill="1" applyBorder="1" applyAlignment="1">
      <alignment/>
    </xf>
    <xf numFmtId="0" fontId="11" fillId="13" borderId="116" xfId="54" applyFont="1" applyFill="1" applyBorder="1">
      <alignment/>
      <protection/>
    </xf>
    <xf numFmtId="0" fontId="0" fillId="13" borderId="52" xfId="54" applyFont="1" applyFill="1" applyBorder="1">
      <alignment/>
      <protection/>
    </xf>
    <xf numFmtId="0" fontId="11" fillId="13" borderId="52" xfId="54" applyFont="1" applyFill="1" applyBorder="1">
      <alignment/>
      <protection/>
    </xf>
    <xf numFmtId="0" fontId="0" fillId="13" borderId="23" xfId="53" applyFont="1" applyFill="1" applyBorder="1">
      <alignment/>
      <protection/>
    </xf>
    <xf numFmtId="0" fontId="0" fillId="13" borderId="36" xfId="54" applyFont="1" applyFill="1" applyBorder="1">
      <alignment/>
      <protection/>
    </xf>
    <xf numFmtId="0" fontId="0" fillId="13" borderId="112" xfId="0" applyFill="1" applyBorder="1" applyAlignment="1">
      <alignment/>
    </xf>
    <xf numFmtId="0" fontId="12" fillId="12" borderId="119" xfId="54" applyFont="1" applyFill="1" applyBorder="1">
      <alignment/>
      <protection/>
    </xf>
    <xf numFmtId="0" fontId="0" fillId="12" borderId="0" xfId="0" applyFill="1" applyAlignment="1">
      <alignment/>
    </xf>
    <xf numFmtId="0" fontId="12" fillId="12" borderId="120" xfId="54" applyFont="1" applyFill="1" applyBorder="1">
      <alignment/>
      <protection/>
    </xf>
    <xf numFmtId="0" fontId="3" fillId="12" borderId="38" xfId="0" applyFont="1" applyFill="1" applyBorder="1" applyAlignment="1">
      <alignment/>
    </xf>
    <xf numFmtId="0" fontId="11" fillId="12" borderId="121" xfId="54" applyFont="1" applyFill="1" applyBorder="1">
      <alignment/>
      <protection/>
    </xf>
    <xf numFmtId="0" fontId="11" fillId="12" borderId="122" xfId="54" applyFont="1" applyFill="1" applyBorder="1">
      <alignment/>
      <protection/>
    </xf>
    <xf numFmtId="0" fontId="12" fillId="12" borderId="49" xfId="0" applyFont="1" applyFill="1" applyBorder="1" applyAlignment="1">
      <alignment/>
    </xf>
    <xf numFmtId="0" fontId="11" fillId="12" borderId="123" xfId="54" applyFont="1" applyFill="1" applyBorder="1">
      <alignment/>
      <protection/>
    </xf>
    <xf numFmtId="0" fontId="0" fillId="12" borderId="38" xfId="0" applyFill="1" applyBorder="1" applyAlignment="1">
      <alignment/>
    </xf>
    <xf numFmtId="0" fontId="0" fillId="12" borderId="123" xfId="0" applyFill="1" applyBorder="1" applyAlignment="1">
      <alignment/>
    </xf>
    <xf numFmtId="0" fontId="0" fillId="12" borderId="0" xfId="0" applyFill="1" applyBorder="1" applyAlignment="1">
      <alignment/>
    </xf>
    <xf numFmtId="0" fontId="12" fillId="12" borderId="111" xfId="0" applyFont="1" applyFill="1" applyBorder="1" applyAlignment="1">
      <alignment/>
    </xf>
    <xf numFmtId="0" fontId="12" fillId="12" borderId="124" xfId="0" applyFont="1" applyFill="1" applyBorder="1" applyAlignment="1">
      <alignment/>
    </xf>
    <xf numFmtId="0" fontId="12" fillId="12" borderId="125" xfId="54" applyFont="1" applyFill="1" applyBorder="1">
      <alignment/>
      <protection/>
    </xf>
    <xf numFmtId="0" fontId="11" fillId="12" borderId="122" xfId="54" applyFont="1" applyFill="1" applyBorder="1" applyAlignment="1">
      <alignment wrapText="1"/>
      <protection/>
    </xf>
    <xf numFmtId="0" fontId="13" fillId="12" borderId="0" xfId="54" applyFont="1" applyFill="1" applyBorder="1">
      <alignment/>
      <protection/>
    </xf>
    <xf numFmtId="0" fontId="4" fillId="12" borderId="22" xfId="0" applyFont="1" applyFill="1" applyBorder="1" applyAlignment="1">
      <alignment/>
    </xf>
    <xf numFmtId="0" fontId="4" fillId="12" borderId="14" xfId="0" applyFont="1" applyFill="1" applyBorder="1" applyAlignment="1">
      <alignment/>
    </xf>
    <xf numFmtId="0" fontId="0" fillId="12" borderId="0" xfId="53" applyFont="1" applyFill="1" applyBorder="1">
      <alignment/>
      <protection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9" fontId="2" fillId="10" borderId="26" xfId="0" applyNumberFormat="1" applyFont="1" applyFill="1" applyBorder="1" applyAlignment="1">
      <alignment horizontal="center"/>
    </xf>
    <xf numFmtId="9" fontId="2" fillId="12" borderId="26" xfId="0" applyNumberFormat="1" applyFont="1" applyFill="1" applyBorder="1" applyAlignment="1">
      <alignment horizontal="center"/>
    </xf>
    <xf numFmtId="9" fontId="2" fillId="13" borderId="26" xfId="0" applyNumberFormat="1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3A S5 COFI" xfId="53"/>
    <cellStyle name="Normal_Feuil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200" zoomScaleNormal="200" zoomScalePageLayoutView="0" workbookViewId="0" topLeftCell="A4">
      <selection activeCell="E44" sqref="E44"/>
    </sheetView>
  </sheetViews>
  <sheetFormatPr defaultColWidth="11.421875" defaultRowHeight="12.75"/>
  <cols>
    <col min="2" max="2" width="41.140625" style="0" customWidth="1"/>
    <col min="3" max="3" width="12.7109375" style="297" customWidth="1"/>
    <col min="4" max="4" width="14.421875" style="0" customWidth="1"/>
    <col min="8" max="8" width="13.7109375" style="0" customWidth="1"/>
    <col min="9" max="9" width="39.7109375" style="0" bestFit="1" customWidth="1"/>
    <col min="10" max="10" width="30.421875" style="0" bestFit="1" customWidth="1"/>
    <col min="11" max="11" width="47.140625" style="0" bestFit="1" customWidth="1"/>
    <col min="12" max="12" width="18.140625" style="0" bestFit="1" customWidth="1"/>
    <col min="13" max="13" width="51.7109375" style="0" bestFit="1" customWidth="1"/>
    <col min="14" max="14" width="33.421875" style="0" bestFit="1" customWidth="1"/>
    <col min="15" max="15" width="14.00390625" style="0" bestFit="1" customWidth="1"/>
    <col min="16" max="16" width="9.140625" style="0" bestFit="1" customWidth="1"/>
    <col min="17" max="17" width="51.7109375" style="0" bestFit="1" customWidth="1"/>
  </cols>
  <sheetData>
    <row r="1" ht="16.5">
      <c r="A1" s="1" t="s">
        <v>398</v>
      </c>
    </row>
    <row r="2" ht="12.75" thickBot="1">
      <c r="A2" s="2"/>
    </row>
    <row r="3" spans="1:17" ht="12.75" thickTop="1">
      <c r="A3" s="3"/>
      <c r="B3" s="331"/>
      <c r="C3" s="298"/>
      <c r="D3" s="5"/>
      <c r="E3" s="6" t="s">
        <v>400</v>
      </c>
      <c r="F3" s="7"/>
      <c r="G3" s="7"/>
      <c r="H3" s="36"/>
      <c r="I3" s="44" t="s">
        <v>418</v>
      </c>
      <c r="J3" s="38"/>
      <c r="K3" s="38"/>
      <c r="L3" s="40"/>
      <c r="M3" s="44" t="s">
        <v>229</v>
      </c>
      <c r="N3" s="38"/>
      <c r="O3" s="38"/>
      <c r="P3" s="40"/>
      <c r="Q3" s="4" t="s">
        <v>145</v>
      </c>
    </row>
    <row r="4" spans="1:17" ht="12.75" thickBot="1">
      <c r="A4" s="330" t="s">
        <v>401</v>
      </c>
      <c r="B4" s="63" t="s">
        <v>235</v>
      </c>
      <c r="C4" s="332" t="s">
        <v>138</v>
      </c>
      <c r="D4" s="60" t="s">
        <v>378</v>
      </c>
      <c r="E4" s="61" t="s">
        <v>379</v>
      </c>
      <c r="F4" s="61" t="s">
        <v>380</v>
      </c>
      <c r="G4" s="61" t="s">
        <v>381</v>
      </c>
      <c r="H4" s="62" t="s">
        <v>115</v>
      </c>
      <c r="I4" s="61" t="s">
        <v>379</v>
      </c>
      <c r="J4" s="61" t="s">
        <v>380</v>
      </c>
      <c r="K4" s="61" t="s">
        <v>381</v>
      </c>
      <c r="L4" s="63" t="s">
        <v>206</v>
      </c>
      <c r="M4" s="61" t="s">
        <v>379</v>
      </c>
      <c r="N4" s="61" t="s">
        <v>380</v>
      </c>
      <c r="O4" s="61" t="s">
        <v>381</v>
      </c>
      <c r="P4" s="63" t="s">
        <v>206</v>
      </c>
      <c r="Q4" s="60"/>
    </row>
    <row r="5" spans="1:17" ht="16.5" thickBot="1" thickTop="1">
      <c r="A5" s="283"/>
      <c r="B5" s="293"/>
      <c r="C5" s="299"/>
      <c r="D5" s="286"/>
      <c r="E5" s="287"/>
      <c r="F5" s="288"/>
      <c r="G5" s="288"/>
      <c r="H5" s="289"/>
      <c r="I5" s="129"/>
      <c r="J5" s="129"/>
      <c r="K5" s="129"/>
      <c r="L5" s="126"/>
      <c r="M5" s="129"/>
      <c r="N5" s="129"/>
      <c r="O5" s="129"/>
      <c r="P5" s="126"/>
      <c r="Q5" s="131"/>
    </row>
    <row r="6" spans="1:17" ht="12.75" thickTop="1">
      <c r="A6" s="46"/>
      <c r="B6" s="470" t="s">
        <v>497</v>
      </c>
      <c r="C6" s="471">
        <v>0.2</v>
      </c>
      <c r="D6" s="439"/>
      <c r="E6" s="290">
        <v>20</v>
      </c>
      <c r="F6" s="291">
        <v>4</v>
      </c>
      <c r="G6" s="291"/>
      <c r="H6" s="272"/>
      <c r="I6" s="86" t="s">
        <v>419</v>
      </c>
      <c r="J6" s="86" t="s">
        <v>244</v>
      </c>
      <c r="K6" s="86"/>
      <c r="L6" s="87"/>
      <c r="M6" s="86" t="s">
        <v>371</v>
      </c>
      <c r="N6" s="86" t="s">
        <v>245</v>
      </c>
      <c r="O6" s="113"/>
      <c r="P6" s="92"/>
      <c r="Q6" s="526" t="s">
        <v>84</v>
      </c>
    </row>
    <row r="7" spans="1:17" ht="12.75" thickBot="1">
      <c r="A7" s="46"/>
      <c r="B7" s="470" t="s">
        <v>236</v>
      </c>
      <c r="C7" s="471">
        <v>0.2</v>
      </c>
      <c r="D7" s="439"/>
      <c r="E7" s="146">
        <v>12</v>
      </c>
      <c r="F7" s="147">
        <v>14</v>
      </c>
      <c r="G7" s="147"/>
      <c r="H7" s="148"/>
      <c r="I7" s="111" t="s">
        <v>225</v>
      </c>
      <c r="J7" s="111" t="s">
        <v>486</v>
      </c>
      <c r="K7" s="111" t="s">
        <v>456</v>
      </c>
      <c r="L7" s="118"/>
      <c r="M7" s="111" t="s">
        <v>372</v>
      </c>
      <c r="N7" s="111" t="s">
        <v>246</v>
      </c>
      <c r="O7" s="112"/>
      <c r="P7" s="118"/>
      <c r="Q7" s="527"/>
    </row>
    <row r="8" spans="1:17" ht="12.75" thickTop="1">
      <c r="A8" s="46"/>
      <c r="B8" s="470" t="s">
        <v>551</v>
      </c>
      <c r="C8" s="300">
        <v>0.1</v>
      </c>
      <c r="D8" s="439"/>
      <c r="E8" s="133">
        <v>10</v>
      </c>
      <c r="F8" s="134">
        <v>4</v>
      </c>
      <c r="G8" s="134"/>
      <c r="H8" s="135"/>
      <c r="I8" s="128" t="s">
        <v>228</v>
      </c>
      <c r="J8" s="129" t="s">
        <v>249</v>
      </c>
      <c r="K8" s="128"/>
      <c r="L8" s="126"/>
      <c r="M8" s="128" t="s">
        <v>250</v>
      </c>
      <c r="N8" s="129" t="s">
        <v>251</v>
      </c>
      <c r="O8" s="129"/>
      <c r="P8" s="130"/>
      <c r="Q8" s="131" t="s">
        <v>151</v>
      </c>
    </row>
    <row r="9" spans="1:17" ht="12.75" thickBot="1">
      <c r="A9" s="46"/>
      <c r="B9" s="470" t="s">
        <v>410</v>
      </c>
      <c r="C9" s="300">
        <v>0.2</v>
      </c>
      <c r="D9" s="132"/>
      <c r="E9" s="133">
        <v>10</v>
      </c>
      <c r="F9" s="134"/>
      <c r="G9" s="134"/>
      <c r="H9" s="135">
        <v>6</v>
      </c>
      <c r="I9" s="128" t="s">
        <v>485</v>
      </c>
      <c r="J9" s="128" t="s">
        <v>341</v>
      </c>
      <c r="K9" s="128"/>
      <c r="L9" s="126"/>
      <c r="M9" s="128" t="s">
        <v>526</v>
      </c>
      <c r="N9" s="128"/>
      <c r="O9" s="129"/>
      <c r="P9" s="126" t="s">
        <v>292</v>
      </c>
      <c r="Q9" s="131" t="s">
        <v>149</v>
      </c>
    </row>
    <row r="10" spans="1:17" ht="13.5" thickBot="1" thickTop="1">
      <c r="A10" s="46"/>
      <c r="B10" s="470" t="s">
        <v>498</v>
      </c>
      <c r="C10" s="300">
        <v>0.23</v>
      </c>
      <c r="D10" s="132"/>
      <c r="E10" s="133"/>
      <c r="F10" s="134"/>
      <c r="G10" s="134">
        <v>28</v>
      </c>
      <c r="H10" s="135"/>
      <c r="I10" s="128"/>
      <c r="J10" s="128"/>
      <c r="K10" s="141" t="s">
        <v>101</v>
      </c>
      <c r="L10" s="142"/>
      <c r="M10" s="141"/>
      <c r="N10" s="111"/>
      <c r="O10" s="112" t="s">
        <v>375</v>
      </c>
      <c r="P10" s="143"/>
      <c r="Q10" s="144" t="s">
        <v>414</v>
      </c>
    </row>
    <row r="11" spans="1:17" ht="15.75" thickTop="1">
      <c r="A11" s="46"/>
      <c r="B11" s="472" t="s">
        <v>134</v>
      </c>
      <c r="C11" s="301">
        <v>0.07</v>
      </c>
      <c r="D11" s="136"/>
      <c r="E11" s="454"/>
      <c r="F11" s="455"/>
      <c r="G11" s="453"/>
      <c r="H11" s="192"/>
      <c r="I11" s="128"/>
      <c r="J11" s="128"/>
      <c r="K11" s="141"/>
      <c r="L11" s="142"/>
      <c r="M11" s="141"/>
      <c r="N11" s="111"/>
      <c r="P11" s="143"/>
      <c r="Q11" s="144" t="s">
        <v>414</v>
      </c>
    </row>
    <row r="12" spans="1:17" ht="15.75" thickBot="1">
      <c r="A12" s="69" t="s">
        <v>501</v>
      </c>
      <c r="B12" s="281"/>
      <c r="C12" s="302">
        <f>SUM(C6:C11)</f>
        <v>1</v>
      </c>
      <c r="D12" s="172">
        <v>7</v>
      </c>
      <c r="E12" s="120">
        <f>SUM(E6:E10)</f>
        <v>52</v>
      </c>
      <c r="F12" s="150">
        <f>SUM(F6:F10)</f>
        <v>22</v>
      </c>
      <c r="G12" s="150">
        <f>SUM(G6:G10)</f>
        <v>28</v>
      </c>
      <c r="H12" s="292">
        <f>SUM(H6:H10)</f>
        <v>6</v>
      </c>
      <c r="I12" s="123"/>
      <c r="J12" s="124"/>
      <c r="K12" s="124"/>
      <c r="L12" s="125"/>
      <c r="M12" s="123"/>
      <c r="N12" s="124"/>
      <c r="O12" s="124"/>
      <c r="P12" s="126"/>
      <c r="Q12" s="127"/>
    </row>
    <row r="13" spans="1:17" ht="16.5" thickBot="1" thickTop="1">
      <c r="A13" s="283"/>
      <c r="B13" s="293"/>
      <c r="C13" s="299"/>
      <c r="D13" s="286"/>
      <c r="E13" s="287"/>
      <c r="F13" s="288"/>
      <c r="G13" s="288"/>
      <c r="H13" s="289"/>
      <c r="I13" s="129"/>
      <c r="J13" s="129"/>
      <c r="K13" s="129"/>
      <c r="L13" s="126"/>
      <c r="M13" s="129"/>
      <c r="N13" s="129"/>
      <c r="O13" s="129"/>
      <c r="P13" s="126"/>
      <c r="Q13" s="131"/>
    </row>
    <row r="14" spans="1:17" ht="12.75" thickTop="1">
      <c r="A14" s="46"/>
      <c r="B14" s="473" t="s">
        <v>550</v>
      </c>
      <c r="C14" s="474">
        <v>0.2</v>
      </c>
      <c r="D14" s="132"/>
      <c r="E14" s="133">
        <v>10</v>
      </c>
      <c r="F14" s="134">
        <v>8</v>
      </c>
      <c r="G14" s="134"/>
      <c r="H14" s="135"/>
      <c r="I14" s="128" t="s">
        <v>377</v>
      </c>
      <c r="J14" s="129" t="s">
        <v>432</v>
      </c>
      <c r="K14" s="128"/>
      <c r="L14" s="126"/>
      <c r="M14" s="128" t="s">
        <v>374</v>
      </c>
      <c r="N14" s="128" t="s">
        <v>541</v>
      </c>
      <c r="O14" s="129"/>
      <c r="P14" s="130"/>
      <c r="Q14" s="131" t="s">
        <v>388</v>
      </c>
    </row>
    <row r="15" spans="1:17" ht="12">
      <c r="A15" s="46"/>
      <c r="B15" s="473" t="s">
        <v>92</v>
      </c>
      <c r="C15" s="474">
        <v>0.25</v>
      </c>
      <c r="D15" s="132"/>
      <c r="E15" s="133">
        <v>10</v>
      </c>
      <c r="F15" s="134">
        <v>12</v>
      </c>
      <c r="G15" s="134"/>
      <c r="H15" s="135"/>
      <c r="I15" s="128" t="s">
        <v>93</v>
      </c>
      <c r="J15" s="129" t="s">
        <v>94</v>
      </c>
      <c r="K15" s="128"/>
      <c r="L15" s="126"/>
      <c r="M15" s="128" t="s">
        <v>542</v>
      </c>
      <c r="N15" s="128" t="s">
        <v>543</v>
      </c>
      <c r="O15" s="129"/>
      <c r="P15" s="126"/>
      <c r="Q15" s="131" t="s">
        <v>151</v>
      </c>
    </row>
    <row r="16" spans="1:17" ht="12">
      <c r="A16" s="46"/>
      <c r="B16" s="475" t="s">
        <v>387</v>
      </c>
      <c r="C16" s="474">
        <v>0.15</v>
      </c>
      <c r="D16" s="136"/>
      <c r="E16" s="137">
        <v>8</v>
      </c>
      <c r="F16" s="138">
        <v>6</v>
      </c>
      <c r="G16" s="138"/>
      <c r="H16" s="139"/>
      <c r="I16" s="128" t="s">
        <v>544</v>
      </c>
      <c r="J16" s="129" t="s">
        <v>129</v>
      </c>
      <c r="K16" s="128"/>
      <c r="L16" s="126"/>
      <c r="M16" s="128" t="s">
        <v>541</v>
      </c>
      <c r="N16" s="128" t="s">
        <v>541</v>
      </c>
      <c r="O16" s="129"/>
      <c r="P16" s="126"/>
      <c r="Q16" s="131" t="s">
        <v>388</v>
      </c>
    </row>
    <row r="17" spans="1:17" ht="12.75" thickBot="1">
      <c r="A17" s="46"/>
      <c r="B17" s="473" t="s">
        <v>499</v>
      </c>
      <c r="C17" s="474">
        <v>0.33</v>
      </c>
      <c r="D17" s="145"/>
      <c r="E17" s="146"/>
      <c r="F17" s="147"/>
      <c r="G17" s="147">
        <v>36</v>
      </c>
      <c r="H17" s="148"/>
      <c r="I17" s="111"/>
      <c r="J17" s="111"/>
      <c r="K17" s="111" t="s">
        <v>445</v>
      </c>
      <c r="L17" s="118"/>
      <c r="M17" s="111"/>
      <c r="N17" s="111"/>
      <c r="O17" s="112" t="s">
        <v>273</v>
      </c>
      <c r="P17" s="118"/>
      <c r="Q17" s="144" t="s">
        <v>414</v>
      </c>
    </row>
    <row r="18" spans="1:17" ht="15.75" thickTop="1">
      <c r="A18" s="46"/>
      <c r="B18" s="476" t="s">
        <v>135</v>
      </c>
      <c r="C18" s="477">
        <v>0.07</v>
      </c>
      <c r="D18" s="136"/>
      <c r="E18" s="454"/>
      <c r="F18" s="455"/>
      <c r="G18" s="455"/>
      <c r="H18" s="192"/>
      <c r="I18" s="128"/>
      <c r="J18" s="128"/>
      <c r="K18" s="141"/>
      <c r="L18" s="142"/>
      <c r="M18" s="141"/>
      <c r="N18" s="111"/>
      <c r="O18" s="112" t="s">
        <v>376</v>
      </c>
      <c r="P18" s="143"/>
      <c r="Q18" s="144" t="s">
        <v>414</v>
      </c>
    </row>
    <row r="19" spans="1:17" ht="15.75" thickBot="1">
      <c r="A19" s="69" t="s">
        <v>91</v>
      </c>
      <c r="B19" s="295"/>
      <c r="C19" s="302">
        <f>SUM(C14:C18)</f>
        <v>1</v>
      </c>
      <c r="D19" s="172">
        <v>7</v>
      </c>
      <c r="E19" s="120">
        <f>SUM(E14:E16)</f>
        <v>28</v>
      </c>
      <c r="F19" s="121">
        <f>SUM(F14:F17)</f>
        <v>26</v>
      </c>
      <c r="G19" s="121">
        <f>SUM(G14:G17)</f>
        <v>36</v>
      </c>
      <c r="H19" s="122">
        <f>SUM(H14:H17)</f>
        <v>0</v>
      </c>
      <c r="I19" s="123"/>
      <c r="J19" s="124"/>
      <c r="K19" s="124"/>
      <c r="L19" s="125"/>
      <c r="M19" s="123"/>
      <c r="N19" s="124"/>
      <c r="O19" s="124"/>
      <c r="P19" s="126"/>
      <c r="Q19" s="127"/>
    </row>
    <row r="20" spans="1:17" ht="16.5" thickBot="1" thickTop="1">
      <c r="A20" s="283"/>
      <c r="B20" s="293"/>
      <c r="C20" s="299"/>
      <c r="D20" s="286"/>
      <c r="E20" s="287"/>
      <c r="F20" s="288"/>
      <c r="G20" s="288"/>
      <c r="H20" s="289"/>
      <c r="I20" s="129"/>
      <c r="J20" s="129"/>
      <c r="K20" s="129"/>
      <c r="L20" s="126"/>
      <c r="M20" s="129"/>
      <c r="N20" s="129"/>
      <c r="O20" s="129"/>
      <c r="P20" s="126"/>
      <c r="Q20" s="131"/>
    </row>
    <row r="21" spans="1:17" ht="12.75" thickTop="1">
      <c r="A21" s="46"/>
      <c r="B21" s="478" t="s">
        <v>409</v>
      </c>
      <c r="C21" s="479">
        <v>0.25</v>
      </c>
      <c r="D21" s="132"/>
      <c r="E21" s="133">
        <v>10</v>
      </c>
      <c r="F21" s="134">
        <v>4</v>
      </c>
      <c r="G21" s="134"/>
      <c r="H21" s="135"/>
      <c r="I21" s="128" t="s">
        <v>226</v>
      </c>
      <c r="J21" s="129" t="s">
        <v>192</v>
      </c>
      <c r="K21" s="128"/>
      <c r="L21" s="126"/>
      <c r="M21" s="128" t="s">
        <v>369</v>
      </c>
      <c r="N21" s="129" t="s">
        <v>245</v>
      </c>
      <c r="O21" s="129"/>
      <c r="P21" s="130"/>
      <c r="Q21" s="131" t="s">
        <v>388</v>
      </c>
    </row>
    <row r="22" spans="1:17" ht="12">
      <c r="A22" s="46"/>
      <c r="B22" s="524" t="s">
        <v>340</v>
      </c>
      <c r="C22" s="525">
        <v>0.35</v>
      </c>
      <c r="D22" s="136"/>
      <c r="E22" s="137">
        <v>10</v>
      </c>
      <c r="F22" s="138">
        <v>14</v>
      </c>
      <c r="G22" s="138"/>
      <c r="H22" s="139"/>
      <c r="I22" s="128" t="s">
        <v>247</v>
      </c>
      <c r="J22" s="128" t="s">
        <v>254</v>
      </c>
      <c r="K22" s="128"/>
      <c r="L22" s="126"/>
      <c r="M22" s="128" t="s">
        <v>248</v>
      </c>
      <c r="N22" s="128" t="s">
        <v>373</v>
      </c>
      <c r="O22" s="129"/>
      <c r="P22" s="126"/>
      <c r="Q22" s="131" t="s">
        <v>388</v>
      </c>
    </row>
    <row r="23" spans="1:17" ht="12.75" thickBot="1">
      <c r="A23" s="46"/>
      <c r="B23" s="502" t="s">
        <v>500</v>
      </c>
      <c r="C23" s="523">
        <v>0.33</v>
      </c>
      <c r="D23" s="145"/>
      <c r="E23" s="146"/>
      <c r="F23" s="147"/>
      <c r="G23" s="147">
        <v>54</v>
      </c>
      <c r="H23" s="148"/>
      <c r="I23" s="111"/>
      <c r="J23" s="111"/>
      <c r="K23" s="141" t="s">
        <v>102</v>
      </c>
      <c r="L23" s="142"/>
      <c r="M23" s="141"/>
      <c r="N23" s="111"/>
      <c r="O23" s="112" t="s">
        <v>376</v>
      </c>
      <c r="P23" s="118"/>
      <c r="Q23" s="144" t="s">
        <v>414</v>
      </c>
    </row>
    <row r="24" spans="1:17" ht="15.75" thickTop="1">
      <c r="A24" s="46"/>
      <c r="B24" s="294" t="s">
        <v>136</v>
      </c>
      <c r="C24" s="301">
        <v>0.07</v>
      </c>
      <c r="D24" s="136"/>
      <c r="E24" s="454"/>
      <c r="F24" s="455"/>
      <c r="G24" s="455"/>
      <c r="H24" s="192"/>
      <c r="I24" s="128"/>
      <c r="J24" s="128"/>
      <c r="K24" s="141"/>
      <c r="L24" s="142"/>
      <c r="M24" s="141"/>
      <c r="N24" s="111"/>
      <c r="O24" s="112"/>
      <c r="P24" s="143"/>
      <c r="Q24" s="144" t="s">
        <v>414</v>
      </c>
    </row>
    <row r="25" spans="1:17" ht="15.75" thickBot="1">
      <c r="A25" s="69" t="s">
        <v>307</v>
      </c>
      <c r="B25" s="295"/>
      <c r="C25" s="302">
        <f>SUM(C21:C24)</f>
        <v>1</v>
      </c>
      <c r="D25" s="172">
        <v>7</v>
      </c>
      <c r="E25" s="120">
        <f>SUM(E21:E23)</f>
        <v>20</v>
      </c>
      <c r="F25" s="121">
        <f>SUM(F21:F23)</f>
        <v>18</v>
      </c>
      <c r="G25" s="121">
        <f>SUM(G21:G23)</f>
        <v>54</v>
      </c>
      <c r="H25" s="122">
        <f>SUM(H21:H23)</f>
        <v>0</v>
      </c>
      <c r="I25" s="123"/>
      <c r="J25" s="124"/>
      <c r="K25" s="124"/>
      <c r="L25" s="125"/>
      <c r="M25" s="123"/>
      <c r="N25" s="124"/>
      <c r="O25" s="124"/>
      <c r="P25" s="126"/>
      <c r="Q25" s="127"/>
    </row>
    <row r="26" spans="2:8" ht="13.5" thickBot="1" thickTop="1">
      <c r="B26" s="296"/>
      <c r="C26" s="303"/>
      <c r="D26" s="10"/>
      <c r="E26" s="11"/>
      <c r="F26" s="12"/>
      <c r="G26" s="12"/>
      <c r="H26" s="296"/>
    </row>
    <row r="27" spans="1:17" ht="12.75" thickTop="1">
      <c r="A27" s="46"/>
      <c r="B27" s="478" t="s">
        <v>166</v>
      </c>
      <c r="C27" s="479">
        <v>0.33</v>
      </c>
      <c r="D27" s="132"/>
      <c r="E27" s="133">
        <v>10</v>
      </c>
      <c r="F27" s="134">
        <v>18</v>
      </c>
      <c r="G27" s="134"/>
      <c r="H27" s="135"/>
      <c r="I27" s="140" t="s">
        <v>234</v>
      </c>
      <c r="J27" s="128" t="s">
        <v>167</v>
      </c>
      <c r="K27" s="128"/>
      <c r="L27" s="126"/>
      <c r="M27" s="140" t="s">
        <v>255</v>
      </c>
      <c r="N27" s="129" t="s">
        <v>335</v>
      </c>
      <c r="O27" s="129"/>
      <c r="P27" s="130"/>
      <c r="Q27" s="131" t="s">
        <v>204</v>
      </c>
    </row>
    <row r="28" spans="1:17" ht="12">
      <c r="A28" s="46"/>
      <c r="B28" s="478" t="s">
        <v>193</v>
      </c>
      <c r="C28" s="506">
        <v>0.2</v>
      </c>
      <c r="D28" s="132"/>
      <c r="E28" s="133">
        <v>4</v>
      </c>
      <c r="F28" s="134">
        <v>10</v>
      </c>
      <c r="G28" s="134"/>
      <c r="H28" s="135"/>
      <c r="I28" s="128" t="s">
        <v>312</v>
      </c>
      <c r="J28" s="128" t="s">
        <v>305</v>
      </c>
      <c r="K28" s="128"/>
      <c r="L28" s="126"/>
      <c r="M28" s="128" t="s">
        <v>204</v>
      </c>
      <c r="N28" s="128" t="s">
        <v>374</v>
      </c>
      <c r="O28" s="129"/>
      <c r="P28" s="126"/>
      <c r="Q28" s="131" t="s">
        <v>204</v>
      </c>
    </row>
    <row r="29" spans="1:17" ht="12.75" thickBot="1">
      <c r="A29" s="46"/>
      <c r="B29" s="503" t="s">
        <v>397</v>
      </c>
      <c r="C29" s="522">
        <v>0.4</v>
      </c>
      <c r="D29" s="132"/>
      <c r="E29" s="133">
        <v>12</v>
      </c>
      <c r="F29" s="134">
        <v>16</v>
      </c>
      <c r="G29" s="134"/>
      <c r="H29" s="135"/>
      <c r="I29" s="128" t="s">
        <v>313</v>
      </c>
      <c r="J29" s="128" t="s">
        <v>328</v>
      </c>
      <c r="K29" s="128"/>
      <c r="L29" s="126"/>
      <c r="M29" s="128" t="s">
        <v>207</v>
      </c>
      <c r="N29" s="128" t="s">
        <v>297</v>
      </c>
      <c r="O29" s="129"/>
      <c r="P29" s="126"/>
      <c r="Q29" s="131" t="s">
        <v>204</v>
      </c>
    </row>
    <row r="30" spans="1:17" ht="15.75" thickTop="1">
      <c r="A30" s="46"/>
      <c r="B30" s="294" t="s">
        <v>137</v>
      </c>
      <c r="C30" s="301">
        <v>0.07</v>
      </c>
      <c r="D30" s="136"/>
      <c r="E30" s="454"/>
      <c r="F30" s="455"/>
      <c r="G30" s="455"/>
      <c r="H30" s="192"/>
      <c r="I30" s="128"/>
      <c r="J30" s="128"/>
      <c r="K30" s="141"/>
      <c r="L30" s="142"/>
      <c r="M30" s="141"/>
      <c r="N30" s="111"/>
      <c r="O30" s="112" t="s">
        <v>376</v>
      </c>
      <c r="P30" s="143"/>
      <c r="Q30" s="144" t="s">
        <v>414</v>
      </c>
    </row>
    <row r="31" spans="1:17" ht="15.75" thickBot="1">
      <c r="A31" s="18" t="s">
        <v>442</v>
      </c>
      <c r="B31" s="295"/>
      <c r="C31" s="302">
        <f>SUM(C27:C30)</f>
        <v>1</v>
      </c>
      <c r="D31" s="172">
        <v>5</v>
      </c>
      <c r="E31" s="120">
        <f>SUM(E27:E30)</f>
        <v>26</v>
      </c>
      <c r="F31" s="121">
        <f>SUM(F27:F30)</f>
        <v>44</v>
      </c>
      <c r="G31" s="121">
        <f>SUM(G27:G30)</f>
        <v>0</v>
      </c>
      <c r="H31" s="122">
        <f>SUM(H27:H30)</f>
        <v>0</v>
      </c>
      <c r="I31" s="123"/>
      <c r="J31" s="124"/>
      <c r="K31" s="124"/>
      <c r="L31" s="125"/>
      <c r="M31" s="123"/>
      <c r="N31" s="124"/>
      <c r="O31" s="124"/>
      <c r="P31" s="126"/>
      <c r="Q31" s="127"/>
    </row>
    <row r="32" spans="2:8" ht="12.75" thickTop="1">
      <c r="B32" s="296"/>
      <c r="C32" s="303"/>
      <c r="D32" s="10"/>
      <c r="E32" s="11"/>
      <c r="F32" s="12"/>
      <c r="G32" s="12"/>
      <c r="H32" s="13"/>
    </row>
    <row r="33" spans="1:17" ht="15">
      <c r="A33" s="67"/>
      <c r="B33" s="497" t="s">
        <v>295</v>
      </c>
      <c r="C33" s="479">
        <v>0.65</v>
      </c>
      <c r="D33" s="164"/>
      <c r="E33" s="248"/>
      <c r="F33" s="249">
        <v>24</v>
      </c>
      <c r="G33" s="249"/>
      <c r="H33" s="261"/>
      <c r="I33" s="55"/>
      <c r="J33" s="48" t="s">
        <v>504</v>
      </c>
      <c r="K33" s="48"/>
      <c r="L33" s="42"/>
      <c r="M33" s="55"/>
      <c r="N33" s="48" t="s">
        <v>208</v>
      </c>
      <c r="O33" s="48"/>
      <c r="P33" s="42"/>
      <c r="Q33" s="94"/>
    </row>
    <row r="34" spans="1:17" ht="12">
      <c r="A34" s="46"/>
      <c r="B34" s="519" t="s">
        <v>529</v>
      </c>
      <c r="C34" s="479"/>
      <c r="D34" s="247"/>
      <c r="E34" s="248"/>
      <c r="F34" s="249">
        <v>4</v>
      </c>
      <c r="G34" s="249"/>
      <c r="H34" s="250">
        <v>4</v>
      </c>
      <c r="I34" s="251"/>
      <c r="J34" s="251" t="s">
        <v>481</v>
      </c>
      <c r="K34" s="251"/>
      <c r="L34" s="252" t="s">
        <v>530</v>
      </c>
      <c r="M34" s="251"/>
      <c r="N34" s="251" t="s">
        <v>205</v>
      </c>
      <c r="O34" s="253" t="s">
        <v>147</v>
      </c>
      <c r="P34" s="252"/>
      <c r="Q34" s="254" t="s">
        <v>301</v>
      </c>
    </row>
    <row r="35" spans="1:17" ht="12">
      <c r="A35" s="46"/>
      <c r="B35" s="505" t="s">
        <v>531</v>
      </c>
      <c r="C35" s="506">
        <v>0.35</v>
      </c>
      <c r="D35" s="255"/>
      <c r="E35" s="256"/>
      <c r="F35" s="257">
        <v>10</v>
      </c>
      <c r="G35" s="257"/>
      <c r="H35" s="258"/>
      <c r="I35" s="251"/>
      <c r="J35" s="251" t="s">
        <v>532</v>
      </c>
      <c r="K35" s="251"/>
      <c r="L35" s="252"/>
      <c r="M35" s="251"/>
      <c r="N35" s="251"/>
      <c r="O35" s="253"/>
      <c r="P35" s="252"/>
      <c r="Q35" s="254"/>
    </row>
    <row r="36" spans="1:17" ht="12">
      <c r="A36" s="46"/>
      <c r="B36" s="505" t="s">
        <v>533</v>
      </c>
      <c r="C36" s="506"/>
      <c r="D36" s="255"/>
      <c r="E36" s="256">
        <v>8</v>
      </c>
      <c r="F36" s="257"/>
      <c r="G36" s="257"/>
      <c r="H36" s="259"/>
      <c r="I36" s="251" t="s">
        <v>534</v>
      </c>
      <c r="J36" s="251"/>
      <c r="K36" s="251"/>
      <c r="L36" s="252"/>
      <c r="M36" s="251" t="s">
        <v>269</v>
      </c>
      <c r="N36" s="251"/>
      <c r="O36" s="253"/>
      <c r="P36" s="252"/>
      <c r="Q36" s="254"/>
    </row>
    <row r="37" spans="1:17" ht="12">
      <c r="A37" s="46"/>
      <c r="B37" s="505" t="s">
        <v>441</v>
      </c>
      <c r="C37" s="506"/>
      <c r="D37" s="255"/>
      <c r="E37" s="256">
        <v>3</v>
      </c>
      <c r="F37" s="257">
        <v>4</v>
      </c>
      <c r="G37" s="257"/>
      <c r="H37" s="258"/>
      <c r="I37" s="251" t="s">
        <v>344</v>
      </c>
      <c r="J37" s="251" t="s">
        <v>535</v>
      </c>
      <c r="K37" s="251"/>
      <c r="L37" s="252"/>
      <c r="M37" s="251" t="s">
        <v>342</v>
      </c>
      <c r="N37" s="251" t="s">
        <v>343</v>
      </c>
      <c r="O37" s="253"/>
      <c r="P37" s="252"/>
      <c r="Q37" s="254" t="s">
        <v>301</v>
      </c>
    </row>
    <row r="38" spans="1:17" ht="15.75" thickBot="1">
      <c r="A38" s="18" t="s">
        <v>285</v>
      </c>
      <c r="B38" s="176"/>
      <c r="C38" s="302">
        <f>SUM(C33:C37)</f>
        <v>1</v>
      </c>
      <c r="D38" s="70">
        <v>4</v>
      </c>
      <c r="E38" s="181">
        <f>SUM(E33:E37)</f>
        <v>11</v>
      </c>
      <c r="F38" s="182">
        <f>SUM(F33:F37)</f>
        <v>42</v>
      </c>
      <c r="G38" s="182">
        <f>SUM(G33:G37)</f>
        <v>0</v>
      </c>
      <c r="H38" s="183">
        <f>SUM(H33:H37)</f>
        <v>4</v>
      </c>
      <c r="I38" s="43"/>
      <c r="J38" s="39"/>
      <c r="K38" s="39"/>
      <c r="L38" s="41"/>
      <c r="M38" s="39"/>
      <c r="N38" s="39"/>
      <c r="O38" s="39"/>
      <c r="P38" s="42"/>
      <c r="Q38" s="78"/>
    </row>
    <row r="39" spans="1:17" ht="16.5" thickBot="1" thickTop="1">
      <c r="A39" s="18"/>
      <c r="B39" s="19"/>
      <c r="C39" s="304"/>
      <c r="D39" s="70"/>
      <c r="E39" s="18"/>
      <c r="F39" s="17"/>
      <c r="G39" s="17"/>
      <c r="H39" s="19"/>
      <c r="I39" s="43"/>
      <c r="J39" s="39"/>
      <c r="K39" s="39"/>
      <c r="L39" s="41"/>
      <c r="M39" s="39"/>
      <c r="N39" s="39"/>
      <c r="O39" s="39"/>
      <c r="P39" s="54"/>
      <c r="Q39" s="78"/>
    </row>
    <row r="40" spans="1:8" ht="16.5" thickBot="1" thickTop="1">
      <c r="A40" s="47" t="s">
        <v>158</v>
      </c>
      <c r="B40" s="167"/>
      <c r="C40" s="305"/>
      <c r="D40" s="177">
        <f>SUM(D12+D19+D25+D31+D38)</f>
        <v>30</v>
      </c>
      <c r="E40" s="306">
        <f>SUM(E12,E19,E25,E31,E38)</f>
        <v>137</v>
      </c>
      <c r="F40" s="307">
        <f>SUM(F12,F19,F25,F31,F38)</f>
        <v>152</v>
      </c>
      <c r="G40" s="307">
        <f>SUM(G12,G19,G25,G31,G38)</f>
        <v>118</v>
      </c>
      <c r="H40" s="308">
        <f>SUM(H12,H19,H25,H31,H38,H39)</f>
        <v>10</v>
      </c>
    </row>
    <row r="41" spans="1:8" ht="16.5" thickBot="1" thickTop="1">
      <c r="A41" s="29"/>
      <c r="B41" s="29"/>
      <c r="D41" s="30"/>
      <c r="E41" s="31" t="s">
        <v>400</v>
      </c>
      <c r="F41" s="32"/>
      <c r="G41" s="32"/>
      <c r="H41" s="33">
        <f>SUM(E40:G40)</f>
        <v>407</v>
      </c>
    </row>
    <row r="42" ht="12.75" thickTop="1"/>
  </sheetData>
  <sheetProtection/>
  <mergeCells count="1">
    <mergeCell ref="Q6:Q7"/>
  </mergeCells>
  <printOptions/>
  <pageMargins left="0.7874015748031497" right="0.7874015748031497" top="0" bottom="0" header="0.5118110236220472" footer="0.5118110236220472"/>
  <pageSetup fitToHeight="1" fitToWidth="1" horizontalDpi="600" verticalDpi="6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9"/>
  <sheetViews>
    <sheetView zoomScale="200" zoomScaleNormal="200" workbookViewId="0" topLeftCell="A1">
      <selection activeCell="F23" sqref="F23"/>
    </sheetView>
  </sheetViews>
  <sheetFormatPr defaultColWidth="11.421875" defaultRowHeight="12.75"/>
  <cols>
    <col min="1" max="1" width="6.421875" style="680" customWidth="1"/>
    <col min="9" max="9" width="8.140625" style="680" customWidth="1"/>
    <col min="10" max="10" width="8.8515625" style="0" customWidth="1"/>
    <col min="11" max="11" width="12.00390625" style="0" customWidth="1"/>
  </cols>
  <sheetData>
    <row r="2" spans="2:6" ht="12">
      <c r="B2" s="462" t="s">
        <v>487</v>
      </c>
      <c r="C2" s="463" t="s">
        <v>488</v>
      </c>
      <c r="D2" s="463">
        <f>'1A S5'!H41</f>
        <v>407</v>
      </c>
      <c r="E2" s="464"/>
      <c r="F2" s="48"/>
    </row>
    <row r="3" spans="2:6" ht="12">
      <c r="B3" s="465"/>
      <c r="C3" s="466" t="s">
        <v>489</v>
      </c>
      <c r="D3" s="466">
        <f>'1 A S6'!H38</f>
        <v>420</v>
      </c>
      <c r="E3" s="222">
        <f>D2+D3</f>
        <v>827</v>
      </c>
      <c r="F3" s="48"/>
    </row>
    <row r="4" spans="2:6" ht="12">
      <c r="B4" s="462" t="s">
        <v>490</v>
      </c>
      <c r="C4" s="463" t="s">
        <v>491</v>
      </c>
      <c r="D4" s="463">
        <f>'2A S7'!H38</f>
        <v>366</v>
      </c>
      <c r="E4" s="464"/>
      <c r="F4" s="48"/>
    </row>
    <row r="5" spans="2:6" ht="12">
      <c r="B5" s="465"/>
      <c r="C5" s="466" t="s">
        <v>492</v>
      </c>
      <c r="D5" s="466">
        <f>'2A S8'!H48</f>
        <v>369</v>
      </c>
      <c r="E5" s="222">
        <f>D5+D4</f>
        <v>735</v>
      </c>
      <c r="F5" s="48"/>
    </row>
    <row r="6" spans="2:6" ht="12">
      <c r="B6" s="462" t="s">
        <v>493</v>
      </c>
      <c r="C6" s="463" t="s">
        <v>494</v>
      </c>
      <c r="D6" s="463">
        <f>'3A S9 TC'!I18+250</f>
        <v>329</v>
      </c>
      <c r="E6" s="464"/>
      <c r="F6" s="48"/>
    </row>
    <row r="7" spans="2:6" ht="12">
      <c r="B7" s="465"/>
      <c r="C7" s="466" t="s">
        <v>495</v>
      </c>
      <c r="D7" s="466"/>
      <c r="E7" s="222"/>
      <c r="F7" s="48"/>
    </row>
    <row r="9" spans="2:4" ht="12">
      <c r="B9" t="s">
        <v>496</v>
      </c>
      <c r="D9" s="2">
        <f>SUM(D2:D7)</f>
        <v>1891</v>
      </c>
    </row>
    <row r="13" spans="1:11" ht="12">
      <c r="A13" s="682"/>
      <c r="B13" s="681" t="s">
        <v>8</v>
      </c>
      <c r="C13" s="681" t="s">
        <v>9</v>
      </c>
      <c r="D13" s="681" t="s">
        <v>10</v>
      </c>
      <c r="E13" s="681" t="s">
        <v>11</v>
      </c>
      <c r="F13" s="681" t="s">
        <v>12</v>
      </c>
      <c r="G13" s="681" t="s">
        <v>13</v>
      </c>
      <c r="H13" s="681" t="s">
        <v>14</v>
      </c>
      <c r="I13" s="682"/>
      <c r="J13" s="687" t="s">
        <v>16</v>
      </c>
      <c r="K13" s="687" t="s">
        <v>17</v>
      </c>
    </row>
    <row r="14" spans="1:11" ht="12">
      <c r="A14" s="691" t="s">
        <v>5</v>
      </c>
      <c r="B14" s="683">
        <v>90</v>
      </c>
      <c r="C14" s="683">
        <v>72</v>
      </c>
      <c r="D14" s="683">
        <v>76</v>
      </c>
      <c r="E14" s="683">
        <v>68</v>
      </c>
      <c r="F14" s="683">
        <v>60</v>
      </c>
      <c r="G14" s="683">
        <v>240</v>
      </c>
      <c r="H14" s="683"/>
      <c r="I14" s="691">
        <f>SUM(B14:H14)</f>
        <v>606</v>
      </c>
      <c r="J14" s="688">
        <v>0.32</v>
      </c>
      <c r="K14" s="688">
        <v>0.2</v>
      </c>
    </row>
    <row r="15" spans="1:11" ht="12">
      <c r="A15" s="692" t="s">
        <v>6</v>
      </c>
      <c r="B15" s="684">
        <v>52</v>
      </c>
      <c r="C15" s="684">
        <v>54</v>
      </c>
      <c r="D15" s="684">
        <v>76</v>
      </c>
      <c r="E15" s="684">
        <v>32</v>
      </c>
      <c r="F15" s="684">
        <v>60</v>
      </c>
      <c r="G15" s="684">
        <v>270</v>
      </c>
      <c r="H15" s="684"/>
      <c r="I15" s="692">
        <f>SUM(B15:H15)</f>
        <v>544</v>
      </c>
      <c r="J15" s="689">
        <v>0.29</v>
      </c>
      <c r="K15" s="689">
        <v>0.14</v>
      </c>
    </row>
    <row r="16" spans="1:11" ht="12">
      <c r="A16" s="693" t="s">
        <v>15</v>
      </c>
      <c r="B16" s="685">
        <v>54</v>
      </c>
      <c r="C16" s="685">
        <v>38</v>
      </c>
      <c r="D16" s="685">
        <v>66</v>
      </c>
      <c r="E16" s="685">
        <v>78</v>
      </c>
      <c r="F16" s="685">
        <v>62</v>
      </c>
      <c r="G16" s="685">
        <v>254</v>
      </c>
      <c r="H16" s="685"/>
      <c r="I16" s="693">
        <f>SUM(B16:H16)</f>
        <v>552</v>
      </c>
      <c r="J16" s="690">
        <v>0.29</v>
      </c>
      <c r="K16" s="690">
        <v>0.16</v>
      </c>
    </row>
    <row r="17" spans="1:11" ht="12">
      <c r="A17" s="681" t="s">
        <v>7</v>
      </c>
      <c r="B17" s="682">
        <v>211</v>
      </c>
      <c r="C17" s="682">
        <v>256</v>
      </c>
      <c r="D17" s="682">
        <v>148</v>
      </c>
      <c r="E17" s="682">
        <v>131</v>
      </c>
      <c r="F17" s="682">
        <v>0</v>
      </c>
      <c r="G17" s="682">
        <v>79</v>
      </c>
      <c r="H17" s="682"/>
      <c r="I17" s="681">
        <f>SUM(B17:H17)</f>
        <v>825</v>
      </c>
      <c r="J17" s="686">
        <v>0.44</v>
      </c>
      <c r="K17" s="681">
        <v>50</v>
      </c>
    </row>
    <row r="18" spans="1:11" ht="12">
      <c r="A18" s="682"/>
      <c r="B18" s="682"/>
      <c r="C18" s="682"/>
      <c r="D18" s="682"/>
      <c r="E18" s="682"/>
      <c r="F18" s="682"/>
      <c r="G18" s="682"/>
      <c r="H18" s="682"/>
      <c r="I18" s="681"/>
      <c r="J18" s="22"/>
      <c r="K18" s="22"/>
    </row>
    <row r="19" spans="1:11" ht="12">
      <c r="A19" s="682"/>
      <c r="B19" s="682">
        <f>SUM(B14:B17)</f>
        <v>407</v>
      </c>
      <c r="C19" s="682">
        <f aca="true" t="shared" si="0" ref="C19:H19">SUM(C14:C17)</f>
        <v>420</v>
      </c>
      <c r="D19" s="682">
        <f t="shared" si="0"/>
        <v>366</v>
      </c>
      <c r="E19" s="682">
        <f t="shared" si="0"/>
        <v>309</v>
      </c>
      <c r="F19" s="682">
        <v>60</v>
      </c>
      <c r="G19" s="682">
        <f>250+G17</f>
        <v>329</v>
      </c>
      <c r="H19" s="682">
        <f t="shared" si="0"/>
        <v>0</v>
      </c>
      <c r="I19" s="682">
        <f>SUM(B19:H19)</f>
        <v>1891</v>
      </c>
      <c r="J19" s="22"/>
      <c r="K19" s="22"/>
    </row>
  </sheetData>
  <printOptions/>
  <pageMargins left="0.7500000000000001" right="0.7500000000000001" top="1" bottom="1" header="0.5" footer="0.5"/>
  <pageSetup orientation="landscape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200" zoomScaleNormal="200" zoomScalePageLayoutView="0" workbookViewId="0" topLeftCell="A3">
      <selection activeCell="E41" sqref="E41"/>
    </sheetView>
  </sheetViews>
  <sheetFormatPr defaultColWidth="11.421875" defaultRowHeight="12.75"/>
  <cols>
    <col min="2" max="2" width="44.7109375" style="0" customWidth="1"/>
    <col min="3" max="3" width="12.7109375" style="324" customWidth="1"/>
    <col min="4" max="4" width="14.421875" style="0" customWidth="1"/>
    <col min="9" max="9" width="17.00390625" style="0" bestFit="1" customWidth="1"/>
    <col min="10" max="10" width="29.7109375" style="0" bestFit="1" customWidth="1"/>
    <col min="11" max="11" width="31.7109375" style="0" bestFit="1" customWidth="1"/>
    <col min="13" max="13" width="15.421875" style="0" customWidth="1"/>
    <col min="14" max="14" width="14.421875" style="0" customWidth="1"/>
    <col min="15" max="15" width="14.00390625" style="0" bestFit="1" customWidth="1"/>
    <col min="17" max="17" width="15.421875" style="0" customWidth="1"/>
  </cols>
  <sheetData>
    <row r="1" ht="16.5">
      <c r="A1" s="1" t="s">
        <v>162</v>
      </c>
    </row>
    <row r="2" ht="12.75" thickBot="1">
      <c r="A2" s="2"/>
    </row>
    <row r="3" spans="1:17" ht="12.75" thickTop="1">
      <c r="A3" s="3"/>
      <c r="B3" s="331"/>
      <c r="C3" s="325"/>
      <c r="D3" s="5"/>
      <c r="E3" s="6" t="s">
        <v>400</v>
      </c>
      <c r="F3" s="7"/>
      <c r="G3" s="7"/>
      <c r="H3" s="7"/>
      <c r="I3" s="3" t="s">
        <v>418</v>
      </c>
      <c r="J3" s="38"/>
      <c r="K3" s="38"/>
      <c r="L3" s="40"/>
      <c r="M3" s="44" t="s">
        <v>229</v>
      </c>
      <c r="N3" s="38"/>
      <c r="O3" s="38"/>
      <c r="P3" s="40"/>
      <c r="Q3" s="4" t="s">
        <v>145</v>
      </c>
    </row>
    <row r="4" spans="1:17" ht="12.75" thickBot="1">
      <c r="A4" s="330" t="s">
        <v>401</v>
      </c>
      <c r="B4" s="63" t="s">
        <v>235</v>
      </c>
      <c r="C4" s="332" t="s">
        <v>138</v>
      </c>
      <c r="D4" s="60" t="s">
        <v>378</v>
      </c>
      <c r="E4" s="61" t="s">
        <v>379</v>
      </c>
      <c r="F4" s="61" t="s">
        <v>380</v>
      </c>
      <c r="G4" s="61" t="s">
        <v>381</v>
      </c>
      <c r="H4" s="61" t="s">
        <v>386</v>
      </c>
      <c r="I4" s="68" t="s">
        <v>379</v>
      </c>
      <c r="J4" s="61" t="s">
        <v>380</v>
      </c>
      <c r="K4" s="61" t="s">
        <v>381</v>
      </c>
      <c r="L4" s="63" t="s">
        <v>539</v>
      </c>
      <c r="M4" s="61" t="s">
        <v>379</v>
      </c>
      <c r="N4" s="61" t="s">
        <v>380</v>
      </c>
      <c r="O4" s="61" t="s">
        <v>381</v>
      </c>
      <c r="P4" s="63" t="s">
        <v>539</v>
      </c>
      <c r="Q4" s="60"/>
    </row>
    <row r="5" spans="1:17" s="311" customFormat="1" ht="13.5" thickBot="1" thickTop="1">
      <c r="A5" s="312"/>
      <c r="B5" s="313"/>
      <c r="C5" s="326"/>
      <c r="D5" s="314"/>
      <c r="E5" s="427"/>
      <c r="F5" s="428"/>
      <c r="G5" s="428"/>
      <c r="H5" s="429"/>
      <c r="I5" s="426"/>
      <c r="J5" s="310"/>
      <c r="K5" s="310"/>
      <c r="L5" s="142"/>
      <c r="M5" s="310"/>
      <c r="N5" s="310"/>
      <c r="O5" s="310"/>
      <c r="P5" s="142"/>
      <c r="Q5" s="309"/>
    </row>
    <row r="6" spans="1:17" ht="12.75" thickTop="1">
      <c r="A6" s="46"/>
      <c r="B6" s="519" t="s">
        <v>527</v>
      </c>
      <c r="C6" s="514">
        <v>0.25</v>
      </c>
      <c r="D6" s="164"/>
      <c r="E6" s="290">
        <v>12</v>
      </c>
      <c r="F6" s="291">
        <v>14</v>
      </c>
      <c r="G6" s="291"/>
      <c r="H6" s="272"/>
      <c r="I6" s="86" t="s">
        <v>298</v>
      </c>
      <c r="J6" s="86" t="s">
        <v>358</v>
      </c>
      <c r="K6" s="86"/>
      <c r="L6" s="87"/>
      <c r="M6" s="86" t="s">
        <v>372</v>
      </c>
      <c r="N6" s="86" t="s">
        <v>373</v>
      </c>
      <c r="O6" s="113" t="s">
        <v>475</v>
      </c>
      <c r="P6" s="87"/>
      <c r="Q6" s="95" t="s">
        <v>231</v>
      </c>
    </row>
    <row r="7" spans="1:17" ht="12">
      <c r="A7" s="46"/>
      <c r="B7" s="520" t="s">
        <v>121</v>
      </c>
      <c r="C7" s="521">
        <v>0.1</v>
      </c>
      <c r="D7" s="88"/>
      <c r="E7" s="89">
        <v>12</v>
      </c>
      <c r="F7" s="90">
        <v>6</v>
      </c>
      <c r="G7" s="90"/>
      <c r="H7" s="91"/>
      <c r="I7" s="86" t="s">
        <v>240</v>
      </c>
      <c r="J7" s="86" t="s">
        <v>103</v>
      </c>
      <c r="K7" s="86"/>
      <c r="L7" s="92"/>
      <c r="M7" s="86" t="s">
        <v>272</v>
      </c>
      <c r="N7" s="86" t="s">
        <v>311</v>
      </c>
      <c r="O7" s="80"/>
      <c r="P7" s="92"/>
      <c r="Q7" s="95" t="s">
        <v>155</v>
      </c>
    </row>
    <row r="8" spans="1:17" ht="12">
      <c r="A8" s="46"/>
      <c r="B8" s="478" t="s">
        <v>293</v>
      </c>
      <c r="C8" s="514">
        <v>0.25</v>
      </c>
      <c r="D8" s="132"/>
      <c r="E8" s="133">
        <v>12</v>
      </c>
      <c r="F8" s="134">
        <v>14</v>
      </c>
      <c r="G8" s="134"/>
      <c r="H8" s="135"/>
      <c r="I8" s="128" t="s">
        <v>540</v>
      </c>
      <c r="J8" s="128" t="s">
        <v>480</v>
      </c>
      <c r="K8" s="128"/>
      <c r="L8" s="126"/>
      <c r="M8" s="128" t="s">
        <v>372</v>
      </c>
      <c r="N8" s="128" t="s">
        <v>373</v>
      </c>
      <c r="O8" s="129"/>
      <c r="P8" s="126"/>
      <c r="Q8" s="131" t="s">
        <v>204</v>
      </c>
    </row>
    <row r="9" spans="1:17" ht="12.75" thickBot="1">
      <c r="A9" s="46"/>
      <c r="B9" s="478" t="s">
        <v>347</v>
      </c>
      <c r="C9" s="514">
        <v>0.33</v>
      </c>
      <c r="D9" s="132"/>
      <c r="E9" s="133"/>
      <c r="F9" s="134"/>
      <c r="G9" s="134">
        <v>54</v>
      </c>
      <c r="H9" s="135">
        <v>2</v>
      </c>
      <c r="I9" s="128"/>
      <c r="J9" s="128"/>
      <c r="K9" s="128" t="s">
        <v>362</v>
      </c>
      <c r="L9" s="126"/>
      <c r="M9" s="128"/>
      <c r="N9" s="128"/>
      <c r="O9" s="129" t="s">
        <v>182</v>
      </c>
      <c r="P9" s="126"/>
      <c r="Q9" s="131"/>
    </row>
    <row r="10" spans="1:17" ht="15.75" thickTop="1">
      <c r="A10" s="46"/>
      <c r="B10" s="519" t="s">
        <v>134</v>
      </c>
      <c r="C10" s="506">
        <v>0.07</v>
      </c>
      <c r="D10" s="136"/>
      <c r="E10" s="454"/>
      <c r="F10" s="455"/>
      <c r="G10" s="455"/>
      <c r="H10" s="192"/>
      <c r="I10" s="128"/>
      <c r="J10" s="128"/>
      <c r="K10" s="141"/>
      <c r="L10" s="142"/>
      <c r="M10" s="141"/>
      <c r="N10" s="111"/>
      <c r="O10" s="112" t="s">
        <v>376</v>
      </c>
      <c r="P10" s="143"/>
      <c r="Q10" s="144" t="s">
        <v>414</v>
      </c>
    </row>
    <row r="11" spans="1:17" ht="15.75" thickBot="1">
      <c r="A11" s="18" t="s">
        <v>308</v>
      </c>
      <c r="B11" s="19"/>
      <c r="C11" s="327">
        <f>SUM(C6:C10)</f>
        <v>1</v>
      </c>
      <c r="D11" s="180">
        <v>7</v>
      </c>
      <c r="E11" s="121">
        <f>SUM(E6:E9)</f>
        <v>36</v>
      </c>
      <c r="F11" s="150">
        <f>SUM(F6:F9)</f>
        <v>34</v>
      </c>
      <c r="G11" s="150">
        <f>SUM(G6:G9)</f>
        <v>54</v>
      </c>
      <c r="H11" s="122">
        <f>SUM(H6:H9)</f>
        <v>2</v>
      </c>
      <c r="I11" s="123"/>
      <c r="J11" s="124"/>
      <c r="K11" s="124"/>
      <c r="L11" s="125"/>
      <c r="M11" s="123"/>
      <c r="N11" s="124"/>
      <c r="O11" s="124"/>
      <c r="P11" s="125"/>
      <c r="Q11" s="127"/>
    </row>
    <row r="12" spans="1:17" ht="15.75" thickTop="1">
      <c r="A12" s="67"/>
      <c r="B12" s="185"/>
      <c r="C12" s="328"/>
      <c r="D12" s="318"/>
      <c r="E12" s="288"/>
      <c r="F12" s="319"/>
      <c r="G12" s="319"/>
      <c r="H12" s="289"/>
      <c r="I12" s="129"/>
      <c r="J12" s="129"/>
      <c r="K12" s="129"/>
      <c r="L12" s="126"/>
      <c r="M12" s="129"/>
      <c r="N12" s="129"/>
      <c r="O12" s="129"/>
      <c r="P12" s="126"/>
      <c r="Q12" s="131"/>
    </row>
    <row r="13" spans="1:17" ht="12">
      <c r="A13" s="46"/>
      <c r="B13" s="473" t="s">
        <v>96</v>
      </c>
      <c r="C13" s="517">
        <v>0.2</v>
      </c>
      <c r="D13" s="132"/>
      <c r="E13" s="133">
        <v>6</v>
      </c>
      <c r="F13" s="134">
        <v>6</v>
      </c>
      <c r="G13" s="134"/>
      <c r="H13" s="135"/>
      <c r="I13" s="128" t="s">
        <v>97</v>
      </c>
      <c r="J13" s="128" t="s">
        <v>98</v>
      </c>
      <c r="K13" s="128"/>
      <c r="L13" s="126"/>
      <c r="M13" s="128" t="s">
        <v>237</v>
      </c>
      <c r="N13" s="128" t="s">
        <v>122</v>
      </c>
      <c r="O13" s="129"/>
      <c r="P13" s="126"/>
      <c r="Q13" s="131" t="s">
        <v>390</v>
      </c>
    </row>
    <row r="14" spans="1:17" ht="12">
      <c r="A14" s="46"/>
      <c r="B14" s="473" t="s">
        <v>194</v>
      </c>
      <c r="C14" s="518">
        <v>0.4</v>
      </c>
      <c r="D14" s="132"/>
      <c r="E14" s="133">
        <v>12</v>
      </c>
      <c r="F14" s="134">
        <v>16</v>
      </c>
      <c r="G14" s="134"/>
      <c r="H14" s="135"/>
      <c r="I14" s="128" t="s">
        <v>185</v>
      </c>
      <c r="J14" s="128" t="s">
        <v>123</v>
      </c>
      <c r="K14" s="128"/>
      <c r="L14" s="126"/>
      <c r="M14" s="128" t="s">
        <v>122</v>
      </c>
      <c r="N14" s="128" t="s">
        <v>124</v>
      </c>
      <c r="O14" s="129"/>
      <c r="P14" s="126"/>
      <c r="Q14" s="131" t="s">
        <v>204</v>
      </c>
    </row>
    <row r="15" spans="1:17" ht="12.75" thickBot="1">
      <c r="A15" s="46"/>
      <c r="B15" s="473" t="s">
        <v>190</v>
      </c>
      <c r="C15" s="517">
        <v>0.33</v>
      </c>
      <c r="D15" s="132"/>
      <c r="E15" s="133"/>
      <c r="F15" s="134"/>
      <c r="G15" s="134">
        <v>32</v>
      </c>
      <c r="H15" s="135"/>
      <c r="I15" s="128"/>
      <c r="J15" s="128"/>
      <c r="K15" s="128" t="s">
        <v>130</v>
      </c>
      <c r="L15" s="126"/>
      <c r="M15" s="128"/>
      <c r="N15" s="128"/>
      <c r="O15" s="129" t="s">
        <v>125</v>
      </c>
      <c r="P15" s="126"/>
      <c r="Q15" s="131"/>
    </row>
    <row r="16" spans="1:17" ht="15.75" thickTop="1">
      <c r="A16" s="46"/>
      <c r="B16" s="294" t="s">
        <v>135</v>
      </c>
      <c r="C16" s="301">
        <v>0.07</v>
      </c>
      <c r="D16" s="136"/>
      <c r="E16" s="454"/>
      <c r="F16" s="455"/>
      <c r="G16" s="455"/>
      <c r="H16" s="192"/>
      <c r="I16" s="128"/>
      <c r="J16" s="128"/>
      <c r="K16" s="141"/>
      <c r="L16" s="142"/>
      <c r="M16" s="141"/>
      <c r="N16" s="111"/>
      <c r="O16" s="112" t="s">
        <v>376</v>
      </c>
      <c r="P16" s="143"/>
      <c r="Q16" s="144" t="s">
        <v>414</v>
      </c>
    </row>
    <row r="17" spans="1:17" ht="15.75" thickBot="1">
      <c r="A17" s="18" t="s">
        <v>95</v>
      </c>
      <c r="B17" s="19"/>
      <c r="C17" s="327">
        <f>SUM(C13:C16)</f>
        <v>1.0000000000000002</v>
      </c>
      <c r="D17" s="180">
        <v>6</v>
      </c>
      <c r="E17" s="121">
        <f>SUM(E13:E15)</f>
        <v>18</v>
      </c>
      <c r="F17" s="150">
        <f>SUM(F13:F15)</f>
        <v>22</v>
      </c>
      <c r="G17" s="150">
        <f>SUM(G13:G15)</f>
        <v>32</v>
      </c>
      <c r="H17" s="122">
        <f>SUM(H13:H15)</f>
        <v>0</v>
      </c>
      <c r="I17" s="123"/>
      <c r="J17" s="124"/>
      <c r="K17" s="124"/>
      <c r="L17" s="125"/>
      <c r="M17" s="123"/>
      <c r="N17" s="124"/>
      <c r="O17" s="124"/>
      <c r="P17" s="125"/>
      <c r="Q17" s="127"/>
    </row>
    <row r="18" spans="1:17" ht="15.75" thickTop="1">
      <c r="A18" s="64"/>
      <c r="B18" s="185"/>
      <c r="C18" s="328"/>
      <c r="D18" s="318"/>
      <c r="E18" s="288"/>
      <c r="F18" s="319"/>
      <c r="G18" s="319"/>
      <c r="H18" s="289"/>
      <c r="I18" s="129"/>
      <c r="J18" s="129"/>
      <c r="K18" s="129"/>
      <c r="L18" s="130"/>
      <c r="M18" s="129"/>
      <c r="N18" s="129"/>
      <c r="O18" s="129"/>
      <c r="P18" s="126"/>
      <c r="Q18" s="131"/>
    </row>
    <row r="19" spans="1:17" ht="12">
      <c r="A19" s="46"/>
      <c r="B19" s="478" t="s">
        <v>165</v>
      </c>
      <c r="C19" s="514">
        <v>0.4</v>
      </c>
      <c r="D19" s="132"/>
      <c r="E19" s="133">
        <v>30</v>
      </c>
      <c r="F19" s="134">
        <v>0</v>
      </c>
      <c r="G19" s="134"/>
      <c r="H19" s="135"/>
      <c r="I19" s="128" t="s">
        <v>226</v>
      </c>
      <c r="J19" s="128"/>
      <c r="K19" s="128"/>
      <c r="L19" s="126"/>
      <c r="M19" s="128" t="s">
        <v>443</v>
      </c>
      <c r="N19" s="128"/>
      <c r="O19" s="128"/>
      <c r="P19" s="126"/>
      <c r="Q19" s="131" t="s">
        <v>204</v>
      </c>
    </row>
    <row r="20" spans="1:17" ht="12.75" thickBot="1">
      <c r="A20" s="46"/>
      <c r="B20" s="493" t="s">
        <v>163</v>
      </c>
      <c r="C20" s="516">
        <v>0.53</v>
      </c>
      <c r="D20" s="88"/>
      <c r="E20" s="89">
        <v>18</v>
      </c>
      <c r="F20" s="90">
        <v>20</v>
      </c>
      <c r="G20" s="90"/>
      <c r="H20" s="91"/>
      <c r="I20" s="86" t="s">
        <v>419</v>
      </c>
      <c r="J20" s="111" t="s">
        <v>411</v>
      </c>
      <c r="K20" s="111"/>
      <c r="L20" s="118"/>
      <c r="M20" s="111" t="s">
        <v>259</v>
      </c>
      <c r="N20" s="86" t="s">
        <v>260</v>
      </c>
      <c r="O20" s="112" t="s">
        <v>233</v>
      </c>
      <c r="P20" s="118"/>
      <c r="Q20" s="144" t="s">
        <v>232</v>
      </c>
    </row>
    <row r="21" spans="1:17" ht="15.75" thickTop="1">
      <c r="A21" s="46"/>
      <c r="B21" s="294" t="s">
        <v>136</v>
      </c>
      <c r="C21" s="301">
        <v>0.07</v>
      </c>
      <c r="D21" s="136"/>
      <c r="E21" s="454"/>
      <c r="F21" s="455"/>
      <c r="G21" s="455"/>
      <c r="H21" s="192"/>
      <c r="I21" s="128"/>
      <c r="J21" s="128"/>
      <c r="K21" s="141"/>
      <c r="L21" s="142"/>
      <c r="M21" s="141"/>
      <c r="N21" s="111"/>
      <c r="O21" s="112" t="s">
        <v>376</v>
      </c>
      <c r="P21" s="143"/>
      <c r="Q21" s="144" t="s">
        <v>414</v>
      </c>
    </row>
    <row r="22" spans="1:17" ht="15.75" thickBot="1">
      <c r="A22" s="18" t="s">
        <v>503</v>
      </c>
      <c r="B22" s="19"/>
      <c r="C22" s="327">
        <f>SUM(C19:C21)</f>
        <v>1</v>
      </c>
      <c r="D22" s="180">
        <v>5</v>
      </c>
      <c r="E22" s="121">
        <f>SUM(E19:E21)</f>
        <v>48</v>
      </c>
      <c r="F22" s="150">
        <f>SUM(F19:F21)</f>
        <v>20</v>
      </c>
      <c r="G22" s="150">
        <f>SUM(G19:G21)</f>
        <v>0</v>
      </c>
      <c r="H22" s="122">
        <f>SUM(H19:H21)</f>
        <v>0</v>
      </c>
      <c r="I22" s="123"/>
      <c r="J22" s="124"/>
      <c r="K22" s="124"/>
      <c r="L22" s="125"/>
      <c r="M22" s="124"/>
      <c r="N22" s="124"/>
      <c r="O22" s="124"/>
      <c r="P22" s="125"/>
      <c r="Q22" s="127"/>
    </row>
    <row r="23" spans="1:17" ht="15.75" thickTop="1">
      <c r="A23" s="64"/>
      <c r="B23" s="162"/>
      <c r="C23" s="329"/>
      <c r="D23" s="316"/>
      <c r="E23" s="285"/>
      <c r="F23" s="317"/>
      <c r="G23" s="317"/>
      <c r="H23" s="284"/>
      <c r="I23" s="129"/>
      <c r="J23" s="129"/>
      <c r="K23" s="129"/>
      <c r="L23" s="126"/>
      <c r="M23" s="129"/>
      <c r="N23" s="129"/>
      <c r="O23" s="129"/>
      <c r="P23" s="126"/>
      <c r="Q23" s="131"/>
    </row>
    <row r="24" spans="1:17" ht="12">
      <c r="A24" s="46"/>
      <c r="B24" s="478" t="s">
        <v>524</v>
      </c>
      <c r="C24" s="514">
        <v>0.25</v>
      </c>
      <c r="D24" s="439"/>
      <c r="E24" s="133">
        <v>14</v>
      </c>
      <c r="F24" s="134">
        <v>18</v>
      </c>
      <c r="G24" s="134"/>
      <c r="H24" s="135"/>
      <c r="I24" s="151" t="s">
        <v>148</v>
      </c>
      <c r="J24" s="128" t="s">
        <v>306</v>
      </c>
      <c r="K24" s="128"/>
      <c r="L24" s="126"/>
      <c r="M24" s="129" t="s">
        <v>373</v>
      </c>
      <c r="N24" s="128" t="s">
        <v>87</v>
      </c>
      <c r="O24" s="129"/>
      <c r="P24" s="126"/>
      <c r="Q24" s="131" t="s">
        <v>204</v>
      </c>
    </row>
    <row r="25" spans="1:17" ht="12">
      <c r="A25" s="46"/>
      <c r="B25" s="503" t="s">
        <v>85</v>
      </c>
      <c r="C25" s="515">
        <v>0.25</v>
      </c>
      <c r="D25" s="439"/>
      <c r="E25" s="133">
        <v>18</v>
      </c>
      <c r="F25" s="134">
        <v>12</v>
      </c>
      <c r="G25" s="134"/>
      <c r="H25" s="135"/>
      <c r="I25" s="151" t="s">
        <v>201</v>
      </c>
      <c r="J25" s="128" t="s">
        <v>86</v>
      </c>
      <c r="K25" s="128"/>
      <c r="L25" s="126"/>
      <c r="M25" s="128" t="s">
        <v>315</v>
      </c>
      <c r="N25" s="128" t="s">
        <v>372</v>
      </c>
      <c r="O25" s="129"/>
      <c r="P25" s="126"/>
      <c r="Q25" s="131" t="s">
        <v>204</v>
      </c>
    </row>
    <row r="26" spans="1:17" ht="12">
      <c r="A26" s="46"/>
      <c r="B26" s="478" t="s">
        <v>337</v>
      </c>
      <c r="C26" s="498">
        <v>0.1</v>
      </c>
      <c r="D26" s="439"/>
      <c r="E26" s="133"/>
      <c r="F26" s="134">
        <v>14</v>
      </c>
      <c r="G26" s="134"/>
      <c r="H26" s="135"/>
      <c r="I26" s="128"/>
      <c r="J26" s="128" t="s">
        <v>252</v>
      </c>
      <c r="K26" s="128"/>
      <c r="L26" s="126"/>
      <c r="M26" s="128"/>
      <c r="N26" s="128" t="s">
        <v>336</v>
      </c>
      <c r="O26" s="129" t="s">
        <v>150</v>
      </c>
      <c r="P26" s="126"/>
      <c r="Q26" s="131" t="s">
        <v>258</v>
      </c>
    </row>
    <row r="27" spans="1:17" ht="12.75" thickBot="1">
      <c r="A27" s="46"/>
      <c r="B27" s="503" t="s">
        <v>189</v>
      </c>
      <c r="C27" s="515">
        <v>0.33</v>
      </c>
      <c r="D27" s="132"/>
      <c r="E27" s="133"/>
      <c r="F27" s="134"/>
      <c r="G27" s="134">
        <v>24</v>
      </c>
      <c r="H27" s="135"/>
      <c r="I27" s="128"/>
      <c r="J27" s="128"/>
      <c r="K27" s="128" t="s">
        <v>382</v>
      </c>
      <c r="L27" s="126"/>
      <c r="M27" s="128"/>
      <c r="N27" s="128"/>
      <c r="O27" s="129" t="s">
        <v>314</v>
      </c>
      <c r="P27" s="126"/>
      <c r="Q27" s="131" t="s">
        <v>151</v>
      </c>
    </row>
    <row r="28" spans="1:17" ht="15.75" thickTop="1">
      <c r="A28" s="46"/>
      <c r="B28" s="294" t="s">
        <v>137</v>
      </c>
      <c r="C28" s="301">
        <v>0.07</v>
      </c>
      <c r="D28" s="136"/>
      <c r="E28" s="454"/>
      <c r="F28" s="455"/>
      <c r="G28" s="455"/>
      <c r="H28" s="192"/>
      <c r="I28" s="128"/>
      <c r="J28" s="128"/>
      <c r="K28" s="141"/>
      <c r="L28" s="142"/>
      <c r="M28" s="141"/>
      <c r="N28" s="111"/>
      <c r="O28" s="112" t="s">
        <v>376</v>
      </c>
      <c r="P28" s="143"/>
      <c r="Q28" s="144" t="s">
        <v>414</v>
      </c>
    </row>
    <row r="29" spans="1:17" ht="15.75" thickBot="1">
      <c r="A29" s="18" t="s">
        <v>442</v>
      </c>
      <c r="B29" s="19"/>
      <c r="C29" s="327">
        <f>SUM(C24:C28)</f>
        <v>1</v>
      </c>
      <c r="D29" s="180">
        <v>8</v>
      </c>
      <c r="E29" s="121">
        <f>SUM(E24:E27)</f>
        <v>32</v>
      </c>
      <c r="F29" s="121">
        <f>SUM(F24:F27)</f>
        <v>44</v>
      </c>
      <c r="G29" s="121">
        <f>SUM(G24:G27)</f>
        <v>24</v>
      </c>
      <c r="H29" s="122">
        <f>SUM(H24:H26)</f>
        <v>0</v>
      </c>
      <c r="I29" s="123"/>
      <c r="J29" s="124"/>
      <c r="K29" s="124"/>
      <c r="L29" s="125"/>
      <c r="M29" s="124"/>
      <c r="N29" s="124"/>
      <c r="O29" s="124"/>
      <c r="P29" s="125"/>
      <c r="Q29" s="127"/>
    </row>
    <row r="30" spans="1:13" ht="12.75" thickTop="1">
      <c r="A30" s="38"/>
      <c r="B30" s="296"/>
      <c r="C30" s="424"/>
      <c r="D30" s="10"/>
      <c r="E30" s="11"/>
      <c r="F30" s="12"/>
      <c r="G30" s="12"/>
      <c r="H30" s="13"/>
      <c r="I30" s="171"/>
      <c r="J30" s="38"/>
      <c r="K30" s="38"/>
      <c r="L30" s="40"/>
      <c r="M30" s="171"/>
    </row>
    <row r="31" spans="1:17" ht="15">
      <c r="A31" s="67"/>
      <c r="B31" s="497" t="s">
        <v>295</v>
      </c>
      <c r="C31" s="514">
        <v>0.4</v>
      </c>
      <c r="D31" s="164"/>
      <c r="E31" s="248"/>
      <c r="F31" s="249">
        <v>26</v>
      </c>
      <c r="G31" s="249"/>
      <c r="H31" s="261"/>
      <c r="I31" s="260"/>
      <c r="J31" s="253" t="s">
        <v>504</v>
      </c>
      <c r="K31" s="253"/>
      <c r="L31" s="252"/>
      <c r="M31" s="251"/>
      <c r="N31" s="251"/>
      <c r="O31" s="253"/>
      <c r="P31" s="252" t="s">
        <v>208</v>
      </c>
      <c r="Q31" s="254" t="s">
        <v>414</v>
      </c>
    </row>
    <row r="32" spans="1:17" ht="15">
      <c r="A32" s="67"/>
      <c r="B32" s="497" t="s">
        <v>529</v>
      </c>
      <c r="C32" s="514">
        <v>0.2</v>
      </c>
      <c r="D32" s="320"/>
      <c r="E32" s="248">
        <v>4</v>
      </c>
      <c r="F32" s="249"/>
      <c r="G32" s="249"/>
      <c r="H32" s="261">
        <v>8</v>
      </c>
      <c r="I32" s="260" t="s">
        <v>536</v>
      </c>
      <c r="J32" s="253"/>
      <c r="K32" s="253"/>
      <c r="L32" s="252"/>
      <c r="M32" s="251"/>
      <c r="N32" s="251"/>
      <c r="O32" s="253"/>
      <c r="P32" s="252"/>
      <c r="Q32" s="254"/>
    </row>
    <row r="33" spans="1:17" ht="15">
      <c r="A33" s="67"/>
      <c r="B33" s="497" t="s">
        <v>537</v>
      </c>
      <c r="C33" s="514">
        <v>0.4</v>
      </c>
      <c r="D33" s="320"/>
      <c r="E33" s="248">
        <v>22</v>
      </c>
      <c r="F33" s="249"/>
      <c r="G33" s="249"/>
      <c r="H33" s="261"/>
      <c r="I33" s="260"/>
      <c r="J33" s="253"/>
      <c r="K33" s="253"/>
      <c r="L33" s="252"/>
      <c r="M33" s="251"/>
      <c r="N33" s="251"/>
      <c r="O33" s="253"/>
      <c r="P33" s="252"/>
      <c r="Q33" s="254"/>
    </row>
    <row r="34" spans="1:17" ht="12.75" thickBot="1">
      <c r="A34" s="46"/>
      <c r="B34" s="497" t="s">
        <v>538</v>
      </c>
      <c r="C34" s="514"/>
      <c r="D34" s="320"/>
      <c r="E34" s="248">
        <v>4</v>
      </c>
      <c r="F34" s="249"/>
      <c r="G34" s="249"/>
      <c r="H34" s="261"/>
      <c r="I34" s="260" t="s">
        <v>214</v>
      </c>
      <c r="J34" s="253"/>
      <c r="K34" s="253"/>
      <c r="L34" s="252"/>
      <c r="M34" s="251"/>
      <c r="N34" s="251"/>
      <c r="O34" s="253"/>
      <c r="P34" s="252"/>
      <c r="Q34" s="254"/>
    </row>
    <row r="35" spans="1:17" ht="16.5" thickBot="1" thickTop="1">
      <c r="A35" s="18" t="s">
        <v>285</v>
      </c>
      <c r="B35" s="34"/>
      <c r="C35" s="327">
        <f>SUM(C31:C34)</f>
        <v>1</v>
      </c>
      <c r="D35" s="34">
        <v>4</v>
      </c>
      <c r="E35" s="24">
        <f>SUM(E31:E34)</f>
        <v>30</v>
      </c>
      <c r="F35" s="25">
        <f>SUM(F31:F34)</f>
        <v>26</v>
      </c>
      <c r="G35" s="25">
        <f>SUM(G31:G34)</f>
        <v>0</v>
      </c>
      <c r="H35" s="25">
        <f>SUM(H31:H34)</f>
        <v>8</v>
      </c>
      <c r="I35" s="43"/>
      <c r="J35" s="39"/>
      <c r="K35" s="39"/>
      <c r="L35" s="41"/>
      <c r="M35" s="99"/>
      <c r="N35" s="99"/>
      <c r="O35" s="99"/>
      <c r="P35" s="54"/>
      <c r="Q35" s="77" t="s">
        <v>151</v>
      </c>
    </row>
    <row r="36" spans="1:17" ht="16.5" thickBot="1" thickTop="1">
      <c r="A36" s="18"/>
      <c r="B36" s="19"/>
      <c r="C36" s="327"/>
      <c r="D36" s="19"/>
      <c r="E36" s="18"/>
      <c r="F36" s="17"/>
      <c r="G36" s="17"/>
      <c r="H36" s="19"/>
      <c r="I36" s="98"/>
      <c r="J36" s="99"/>
      <c r="K36" s="99"/>
      <c r="L36" s="54"/>
      <c r="M36" s="99"/>
      <c r="N36" s="99"/>
      <c r="O36" s="99"/>
      <c r="P36" s="54"/>
      <c r="Q36" s="77"/>
    </row>
    <row r="37" spans="1:17" ht="16.5" thickBot="1" thickTop="1">
      <c r="A37" s="109" t="s">
        <v>158</v>
      </c>
      <c r="B37" s="33"/>
      <c r="C37" s="435"/>
      <c r="D37" s="28">
        <f>SUM(D11,D17,D22,D29,D35,D36)</f>
        <v>30</v>
      </c>
      <c r="E37" s="306">
        <f>SUM(E35,E29,E22,E17,E11)</f>
        <v>164</v>
      </c>
      <c r="F37" s="307">
        <f>SUM(F35,F29,F22,F17,F11)</f>
        <v>146</v>
      </c>
      <c r="G37" s="307">
        <f>SUM(G35,G29,G22,G17,G11)</f>
        <v>110</v>
      </c>
      <c r="H37" s="308">
        <f>SUM(H35,H29,H22,H17,H11)</f>
        <v>10</v>
      </c>
      <c r="L37" s="42"/>
      <c r="O37" s="48"/>
      <c r="P37" s="42"/>
      <c r="Q37" s="93"/>
    </row>
    <row r="38" spans="1:17" ht="16.5" thickBot="1" thickTop="1">
      <c r="A38" s="29"/>
      <c r="B38" s="29"/>
      <c r="D38" s="30"/>
      <c r="E38" s="31" t="s">
        <v>400</v>
      </c>
      <c r="F38" s="32"/>
      <c r="G38" s="32"/>
      <c r="H38" s="33">
        <f>SUM(E37:G37)</f>
        <v>420</v>
      </c>
      <c r="I38" s="43"/>
      <c r="J38" s="39"/>
      <c r="K38" s="39"/>
      <c r="L38" s="41"/>
      <c r="M38" s="43"/>
      <c r="N38" s="39"/>
      <c r="O38" s="39"/>
      <c r="P38" s="41"/>
      <c r="Q38" s="78"/>
    </row>
    <row r="39" spans="12:15" ht="12.75" thickTop="1">
      <c r="L39" s="38"/>
      <c r="O39" s="38"/>
    </row>
    <row r="40" spans="9:17" ht="12">
      <c r="I40" s="48"/>
      <c r="J40" s="48"/>
      <c r="K40" s="48"/>
      <c r="L40" s="48"/>
      <c r="M40" s="48"/>
      <c r="N40" s="48"/>
      <c r="O40" s="48"/>
      <c r="P40" s="48"/>
      <c r="Q40" s="48"/>
    </row>
    <row r="41" spans="9:17" ht="12">
      <c r="I41" s="48"/>
      <c r="J41" s="48"/>
      <c r="K41" s="48"/>
      <c r="L41" s="48"/>
      <c r="M41" s="48"/>
      <c r="N41" s="48"/>
      <c r="O41" s="48"/>
      <c r="P41" s="48"/>
      <c r="Q41" s="48"/>
    </row>
    <row r="42" spans="9:17" ht="12">
      <c r="I42" s="48"/>
      <c r="J42" s="48"/>
      <c r="K42" s="48"/>
      <c r="L42" s="48"/>
      <c r="M42" s="48"/>
      <c r="N42" s="48"/>
      <c r="O42" s="48"/>
      <c r="P42" s="48"/>
      <c r="Q42" s="48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="200" zoomScaleNormal="200" zoomScalePageLayoutView="0" workbookViewId="0" topLeftCell="A4">
      <selection activeCell="C45" sqref="C45"/>
    </sheetView>
  </sheetViews>
  <sheetFormatPr defaultColWidth="11.421875" defaultRowHeight="12.75"/>
  <cols>
    <col min="2" max="2" width="39.8515625" style="0" customWidth="1"/>
    <col min="3" max="3" width="12.7109375" style="297" customWidth="1"/>
    <col min="4" max="4" width="15.421875" style="0" customWidth="1"/>
    <col min="9" max="10" width="30.421875" style="0" bestFit="1" customWidth="1"/>
    <col min="11" max="11" width="66.8515625" style="0" bestFit="1" customWidth="1"/>
    <col min="12" max="12" width="17.421875" style="0" bestFit="1" customWidth="1"/>
    <col min="13" max="13" width="12.421875" style="0" bestFit="1" customWidth="1"/>
    <col min="14" max="14" width="9.28125" style="0" bestFit="1" customWidth="1"/>
    <col min="15" max="15" width="7.140625" style="0" bestFit="1" customWidth="1"/>
    <col min="16" max="16" width="8.140625" style="0" bestFit="1" customWidth="1"/>
    <col min="17" max="17" width="12.421875" style="0" bestFit="1" customWidth="1"/>
  </cols>
  <sheetData>
    <row r="1" ht="16.5">
      <c r="A1" s="1" t="s">
        <v>209</v>
      </c>
    </row>
    <row r="2" ht="12.75" thickBot="1">
      <c r="A2" s="2"/>
    </row>
    <row r="3" spans="1:17" ht="12.75" thickTop="1">
      <c r="A3" s="3"/>
      <c r="B3" s="331"/>
      <c r="C3" s="298"/>
      <c r="D3" s="5"/>
      <c r="E3" s="6" t="s">
        <v>400</v>
      </c>
      <c r="F3" s="7"/>
      <c r="G3" s="7"/>
      <c r="H3" s="36"/>
      <c r="I3" s="3" t="s">
        <v>418</v>
      </c>
      <c r="J3" s="38"/>
      <c r="K3" s="38"/>
      <c r="L3" s="40"/>
      <c r="M3" s="44" t="s">
        <v>229</v>
      </c>
      <c r="N3" s="38"/>
      <c r="O3" s="38"/>
      <c r="P3" s="40"/>
      <c r="Q3" s="4" t="s">
        <v>145</v>
      </c>
    </row>
    <row r="4" spans="1:17" ht="12.75" thickBot="1">
      <c r="A4" s="330" t="s">
        <v>401</v>
      </c>
      <c r="B4" s="63" t="s">
        <v>235</v>
      </c>
      <c r="C4" s="332" t="s">
        <v>138</v>
      </c>
      <c r="D4" s="8" t="s">
        <v>378</v>
      </c>
      <c r="E4" s="9" t="s">
        <v>379</v>
      </c>
      <c r="F4" s="9" t="s">
        <v>380</v>
      </c>
      <c r="G4" s="9" t="s">
        <v>381</v>
      </c>
      <c r="H4" s="37" t="s">
        <v>386</v>
      </c>
      <c r="I4" s="50" t="s">
        <v>379</v>
      </c>
      <c r="J4" s="9" t="s">
        <v>380</v>
      </c>
      <c r="K4" s="9" t="s">
        <v>381</v>
      </c>
      <c r="L4" s="49" t="s">
        <v>539</v>
      </c>
      <c r="M4" s="9" t="s">
        <v>379</v>
      </c>
      <c r="N4" s="9" t="s">
        <v>380</v>
      </c>
      <c r="O4" s="9" t="s">
        <v>381</v>
      </c>
      <c r="P4" s="49" t="s">
        <v>539</v>
      </c>
      <c r="Q4" s="8"/>
    </row>
    <row r="5" spans="1:17" ht="13.5" thickBot="1" thickTop="1">
      <c r="A5" s="3"/>
      <c r="B5" s="341"/>
      <c r="C5" s="344"/>
      <c r="D5" s="336"/>
      <c r="E5" s="430"/>
      <c r="F5" s="431"/>
      <c r="G5" s="431"/>
      <c r="H5" s="432"/>
      <c r="I5" s="334"/>
      <c r="J5" s="334"/>
      <c r="K5" s="334"/>
      <c r="L5" s="335"/>
      <c r="M5" s="334"/>
      <c r="N5" s="334"/>
      <c r="O5" s="334"/>
      <c r="P5" s="335"/>
      <c r="Q5" s="333"/>
    </row>
    <row r="6" spans="1:17" ht="13.5" thickBot="1" thickTop="1">
      <c r="A6" s="46"/>
      <c r="B6" s="502" t="s">
        <v>320</v>
      </c>
      <c r="C6" s="501">
        <v>0.15</v>
      </c>
      <c r="D6" s="164"/>
      <c r="E6" s="290">
        <v>14</v>
      </c>
      <c r="F6" s="291">
        <v>4</v>
      </c>
      <c r="G6" s="291"/>
      <c r="H6" s="272"/>
      <c r="I6" s="86" t="s">
        <v>419</v>
      </c>
      <c r="J6" s="86" t="s">
        <v>405</v>
      </c>
      <c r="K6" s="86"/>
      <c r="L6" s="87"/>
      <c r="M6" s="86" t="s">
        <v>519</v>
      </c>
      <c r="N6" s="86" t="s">
        <v>267</v>
      </c>
      <c r="O6" s="113"/>
      <c r="P6" s="87"/>
      <c r="Q6" s="95" t="s">
        <v>518</v>
      </c>
    </row>
    <row r="7" spans="1:17" ht="13.5" thickBot="1" thickTop="1">
      <c r="A7" s="46"/>
      <c r="B7" s="510" t="s">
        <v>210</v>
      </c>
      <c r="C7" s="511">
        <v>0.15</v>
      </c>
      <c r="D7" s="440"/>
      <c r="E7" s="338">
        <v>16</v>
      </c>
      <c r="F7" s="339">
        <v>4</v>
      </c>
      <c r="G7" s="339"/>
      <c r="H7" s="340"/>
      <c r="I7" s="86" t="s">
        <v>261</v>
      </c>
      <c r="J7" s="169" t="s">
        <v>521</v>
      </c>
      <c r="K7" s="86"/>
      <c r="L7" s="87"/>
      <c r="M7" s="86" t="s">
        <v>280</v>
      </c>
      <c r="N7" s="86" t="s">
        <v>264</v>
      </c>
      <c r="O7" s="149"/>
      <c r="P7" s="143"/>
      <c r="Q7" s="144" t="s">
        <v>204</v>
      </c>
    </row>
    <row r="8" spans="1:17" ht="12.75" thickTop="1">
      <c r="A8" s="46"/>
      <c r="B8" s="502" t="s">
        <v>417</v>
      </c>
      <c r="C8" s="512">
        <v>0.1</v>
      </c>
      <c r="D8" s="441"/>
      <c r="E8" s="133">
        <v>8</v>
      </c>
      <c r="F8" s="134">
        <v>2</v>
      </c>
      <c r="G8" s="134"/>
      <c r="H8" s="135"/>
      <c r="I8" s="169" t="s">
        <v>473</v>
      </c>
      <c r="J8" s="170" t="s">
        <v>474</v>
      </c>
      <c r="K8" s="111"/>
      <c r="L8" s="118"/>
      <c r="M8" s="141" t="s">
        <v>262</v>
      </c>
      <c r="N8" s="80" t="s">
        <v>265</v>
      </c>
      <c r="O8" s="111"/>
      <c r="P8" s="118"/>
      <c r="Q8" s="157" t="s">
        <v>204</v>
      </c>
    </row>
    <row r="9" spans="1:17" ht="12">
      <c r="A9" s="46"/>
      <c r="B9" s="493" t="s">
        <v>211</v>
      </c>
      <c r="C9" s="513">
        <v>0.2</v>
      </c>
      <c r="D9" s="442"/>
      <c r="E9" s="115">
        <v>12</v>
      </c>
      <c r="F9" s="116">
        <v>6</v>
      </c>
      <c r="G9" s="116"/>
      <c r="H9" s="117"/>
      <c r="I9" s="111" t="s">
        <v>290</v>
      </c>
      <c r="J9" s="170" t="s">
        <v>507</v>
      </c>
      <c r="K9" s="111"/>
      <c r="L9" s="118"/>
      <c r="M9" s="111" t="s">
        <v>291</v>
      </c>
      <c r="N9" s="112" t="s">
        <v>292</v>
      </c>
      <c r="O9" s="112"/>
      <c r="P9" s="118"/>
      <c r="Q9" s="144" t="s">
        <v>204</v>
      </c>
    </row>
    <row r="10" spans="1:17" ht="12.75" thickBot="1">
      <c r="A10" s="46"/>
      <c r="B10" s="478" t="s">
        <v>318</v>
      </c>
      <c r="C10" s="508">
        <v>0.33</v>
      </c>
      <c r="D10" s="20"/>
      <c r="E10" s="21">
        <v>4</v>
      </c>
      <c r="F10" s="22">
        <v>4</v>
      </c>
      <c r="G10" s="22">
        <v>50</v>
      </c>
      <c r="H10" s="23">
        <v>2</v>
      </c>
      <c r="I10" t="s">
        <v>310</v>
      </c>
      <c r="J10" t="s">
        <v>334</v>
      </c>
      <c r="K10" t="s">
        <v>508</v>
      </c>
      <c r="L10" s="42"/>
      <c r="M10" t="s">
        <v>311</v>
      </c>
      <c r="O10" t="s">
        <v>181</v>
      </c>
      <c r="P10" s="42"/>
      <c r="Q10" s="93" t="s">
        <v>466</v>
      </c>
    </row>
    <row r="11" spans="1:17" ht="15.75" thickTop="1">
      <c r="A11" s="46"/>
      <c r="B11" s="294" t="s">
        <v>134</v>
      </c>
      <c r="C11" s="301">
        <v>0.07</v>
      </c>
      <c r="D11" s="136"/>
      <c r="E11" s="190"/>
      <c r="F11" s="191"/>
      <c r="G11" s="191"/>
      <c r="H11" s="192"/>
      <c r="I11" s="128"/>
      <c r="J11" s="128"/>
      <c r="K11" s="141"/>
      <c r="L11" s="142"/>
      <c r="M11" s="141"/>
      <c r="N11" s="111"/>
      <c r="O11" s="112" t="s">
        <v>376</v>
      </c>
      <c r="P11" s="143"/>
      <c r="Q11" s="144" t="s">
        <v>414</v>
      </c>
    </row>
    <row r="12" spans="1:17" ht="15.75" thickBot="1">
      <c r="A12" s="18" t="s">
        <v>309</v>
      </c>
      <c r="B12" s="34"/>
      <c r="C12" s="345">
        <f>SUM(C6:C11)</f>
        <v>1.0000000000000002</v>
      </c>
      <c r="D12" s="172">
        <v>9</v>
      </c>
      <c r="E12" s="120">
        <f>SUM(E6:E11)</f>
        <v>54</v>
      </c>
      <c r="F12" s="150">
        <f>SUM(F6:F11)</f>
        <v>20</v>
      </c>
      <c r="G12" s="150">
        <f>SUM(G6:G11)</f>
        <v>50</v>
      </c>
      <c r="H12" s="292">
        <f>SUM(H6:H11)</f>
        <v>2</v>
      </c>
      <c r="I12" s="123"/>
      <c r="J12" s="124"/>
      <c r="K12" s="124"/>
      <c r="L12" s="125"/>
      <c r="M12" s="124"/>
      <c r="N12" s="124"/>
      <c r="O12" s="124"/>
      <c r="P12" s="125"/>
      <c r="Q12" s="127"/>
    </row>
    <row r="13" spans="1:17" ht="15.75" thickTop="1">
      <c r="A13" s="64"/>
      <c r="B13" s="185"/>
      <c r="C13" s="346"/>
      <c r="D13" s="286"/>
      <c r="E13" s="287"/>
      <c r="F13" s="319"/>
      <c r="G13" s="319"/>
      <c r="H13" s="342"/>
      <c r="I13" s="129"/>
      <c r="J13" s="129"/>
      <c r="K13" s="129"/>
      <c r="L13" s="126"/>
      <c r="M13" s="129"/>
      <c r="N13" s="129"/>
      <c r="O13" s="129"/>
      <c r="P13" s="126"/>
      <c r="Q13" s="131"/>
    </row>
    <row r="14" spans="1:17" ht="12">
      <c r="A14" s="46"/>
      <c r="B14" s="473" t="s">
        <v>367</v>
      </c>
      <c r="C14" s="509">
        <v>0.3</v>
      </c>
      <c r="D14" s="164"/>
      <c r="E14" s="133">
        <v>10</v>
      </c>
      <c r="F14" s="134">
        <v>14</v>
      </c>
      <c r="G14" s="134"/>
      <c r="H14" s="135"/>
      <c r="I14" s="128" t="s">
        <v>368</v>
      </c>
      <c r="J14" s="128" t="s">
        <v>131</v>
      </c>
      <c r="K14" s="128"/>
      <c r="L14" s="126"/>
      <c r="M14" s="128" t="s">
        <v>126</v>
      </c>
      <c r="N14" s="128" t="s">
        <v>542</v>
      </c>
      <c r="O14" s="129"/>
      <c r="P14" s="126"/>
      <c r="Q14" s="153" t="s">
        <v>204</v>
      </c>
    </row>
    <row r="15" spans="1:17" ht="12">
      <c r="A15" s="46"/>
      <c r="B15" s="473" t="s">
        <v>100</v>
      </c>
      <c r="C15" s="509">
        <v>0.25</v>
      </c>
      <c r="D15" s="132"/>
      <c r="E15" s="133">
        <v>8</v>
      </c>
      <c r="F15" s="134">
        <v>12</v>
      </c>
      <c r="G15" s="134"/>
      <c r="H15" s="135"/>
      <c r="I15" s="128" t="s">
        <v>127</v>
      </c>
      <c r="J15" s="128" t="s">
        <v>159</v>
      </c>
      <c r="K15" s="128"/>
      <c r="L15" s="126"/>
      <c r="M15" s="128" t="s">
        <v>541</v>
      </c>
      <c r="N15" s="128" t="s">
        <v>122</v>
      </c>
      <c r="O15" s="128"/>
      <c r="P15" s="126"/>
      <c r="Q15" s="131" t="s">
        <v>204</v>
      </c>
    </row>
    <row r="16" spans="1:17" ht="12">
      <c r="A16" s="46"/>
      <c r="B16" s="473" t="s">
        <v>406</v>
      </c>
      <c r="C16" s="509">
        <v>0.05</v>
      </c>
      <c r="D16" s="132"/>
      <c r="E16" s="133"/>
      <c r="F16" s="134">
        <v>4</v>
      </c>
      <c r="G16" s="134"/>
      <c r="H16" s="135"/>
      <c r="I16" s="128"/>
      <c r="J16" s="129" t="s">
        <v>546</v>
      </c>
      <c r="K16" s="128"/>
      <c r="L16" s="126"/>
      <c r="M16" s="128"/>
      <c r="N16" s="129" t="s">
        <v>543</v>
      </c>
      <c r="O16" s="129"/>
      <c r="P16" s="126"/>
      <c r="Q16" s="131"/>
    </row>
    <row r="17" spans="1:17" ht="12.75" thickBot="1">
      <c r="A17" s="46"/>
      <c r="B17" s="473" t="s">
        <v>349</v>
      </c>
      <c r="C17" s="509">
        <v>0.33</v>
      </c>
      <c r="D17" s="20"/>
      <c r="E17" s="21"/>
      <c r="F17" s="22"/>
      <c r="G17" s="22">
        <v>28</v>
      </c>
      <c r="H17" s="23"/>
      <c r="K17" t="s">
        <v>132</v>
      </c>
      <c r="L17" s="42"/>
      <c r="O17" t="s">
        <v>157</v>
      </c>
      <c r="P17" s="42"/>
      <c r="Q17" s="93" t="s">
        <v>505</v>
      </c>
    </row>
    <row r="18" spans="1:17" ht="15.75" thickTop="1">
      <c r="A18" s="46"/>
      <c r="B18" s="476" t="s">
        <v>135</v>
      </c>
      <c r="C18" s="477">
        <v>0.07</v>
      </c>
      <c r="D18" s="136"/>
      <c r="E18" s="190"/>
      <c r="F18" s="191"/>
      <c r="G18" s="191"/>
      <c r="H18" s="192"/>
      <c r="I18" s="128"/>
      <c r="J18" s="128"/>
      <c r="K18" s="141"/>
      <c r="L18" s="142"/>
      <c r="M18" s="141"/>
      <c r="N18" s="111"/>
      <c r="O18" s="112" t="s">
        <v>376</v>
      </c>
      <c r="P18" s="143"/>
      <c r="Q18" s="144" t="s">
        <v>414</v>
      </c>
    </row>
    <row r="19" spans="1:17" ht="15.75" thickBot="1">
      <c r="A19" s="18" t="s">
        <v>187</v>
      </c>
      <c r="B19" s="17"/>
      <c r="C19" s="345">
        <f>SUM(C14:C18)</f>
        <v>1.0000000000000002</v>
      </c>
      <c r="D19" s="172">
        <v>6</v>
      </c>
      <c r="E19" s="120">
        <f>SUM(E14:E17)</f>
        <v>18</v>
      </c>
      <c r="F19" s="150">
        <f>SUM(F14:F17)</f>
        <v>30</v>
      </c>
      <c r="G19" s="150">
        <f>SUM(G14:G17)</f>
        <v>28</v>
      </c>
      <c r="H19" s="292">
        <f>SUM(H14:H17)</f>
        <v>0</v>
      </c>
      <c r="I19" s="123"/>
      <c r="J19" s="124"/>
      <c r="K19" s="124"/>
      <c r="L19" s="125"/>
      <c r="M19" s="124"/>
      <c r="N19" s="124"/>
      <c r="O19" s="124"/>
      <c r="P19" s="125"/>
      <c r="Q19" s="127"/>
    </row>
    <row r="20" spans="1:17" ht="15.75" thickTop="1">
      <c r="A20" s="64"/>
      <c r="B20" s="185"/>
      <c r="C20" s="346"/>
      <c r="D20" s="286"/>
      <c r="E20" s="287"/>
      <c r="F20" s="319"/>
      <c r="G20" s="319"/>
      <c r="H20" s="342"/>
      <c r="I20" s="129"/>
      <c r="J20" s="129"/>
      <c r="K20" s="129"/>
      <c r="L20" s="126"/>
      <c r="M20" s="129"/>
      <c r="N20" s="129"/>
      <c r="O20" s="129"/>
      <c r="P20" s="126"/>
      <c r="Q20" s="131"/>
    </row>
    <row r="21" spans="1:17" ht="12">
      <c r="A21" s="46"/>
      <c r="B21" s="478" t="s">
        <v>338</v>
      </c>
      <c r="C21" s="498">
        <v>0.1</v>
      </c>
      <c r="D21" s="132"/>
      <c r="E21" s="133">
        <v>10</v>
      </c>
      <c r="F21" s="134"/>
      <c r="G21" s="134"/>
      <c r="H21" s="165"/>
      <c r="I21" s="128"/>
      <c r="J21" s="128" t="s">
        <v>141</v>
      </c>
      <c r="K21" s="128"/>
      <c r="L21" s="126"/>
      <c r="M21" s="128"/>
      <c r="N21" s="128" t="s">
        <v>374</v>
      </c>
      <c r="O21" s="128"/>
      <c r="P21" s="126"/>
      <c r="Q21" s="131" t="s">
        <v>161</v>
      </c>
    </row>
    <row r="22" spans="1:17" ht="12">
      <c r="A22" s="46"/>
      <c r="B22" s="478" t="s">
        <v>525</v>
      </c>
      <c r="C22" s="508">
        <v>0.15</v>
      </c>
      <c r="D22" s="132"/>
      <c r="E22" s="133">
        <v>8</v>
      </c>
      <c r="F22" s="134">
        <v>12</v>
      </c>
      <c r="G22" s="134"/>
      <c r="H22" s="135"/>
      <c r="I22" s="128" t="s">
        <v>263</v>
      </c>
      <c r="J22" s="128" t="s">
        <v>88</v>
      </c>
      <c r="K22" s="128"/>
      <c r="L22" s="126"/>
      <c r="M22" s="128" t="s">
        <v>374</v>
      </c>
      <c r="N22" s="128" t="s">
        <v>374</v>
      </c>
      <c r="O22" s="128"/>
      <c r="P22" s="126"/>
      <c r="Q22" s="131" t="s">
        <v>151</v>
      </c>
    </row>
    <row r="23" spans="1:17" ht="12">
      <c r="A23" s="46"/>
      <c r="B23" s="503" t="s">
        <v>188</v>
      </c>
      <c r="C23" s="507">
        <v>0.2</v>
      </c>
      <c r="D23" s="132"/>
      <c r="E23" s="133">
        <v>14</v>
      </c>
      <c r="F23" s="134">
        <v>14</v>
      </c>
      <c r="G23" s="134"/>
      <c r="H23" s="135"/>
      <c r="I23" s="128" t="s">
        <v>313</v>
      </c>
      <c r="J23" s="128" t="s">
        <v>345</v>
      </c>
      <c r="K23" s="128"/>
      <c r="L23" s="126"/>
      <c r="M23" s="128" t="s">
        <v>373</v>
      </c>
      <c r="N23" s="128" t="s">
        <v>373</v>
      </c>
      <c r="O23" s="128"/>
      <c r="P23" s="126"/>
      <c r="Q23" s="131" t="s">
        <v>204</v>
      </c>
    </row>
    <row r="24" spans="1:17" ht="12">
      <c r="A24" s="46"/>
      <c r="B24" s="503" t="s">
        <v>89</v>
      </c>
      <c r="C24" s="507">
        <v>0.15</v>
      </c>
      <c r="D24" s="132"/>
      <c r="E24" s="133">
        <v>10</v>
      </c>
      <c r="F24" s="134">
        <v>14</v>
      </c>
      <c r="G24" s="134"/>
      <c r="H24" s="135"/>
      <c r="I24" s="86" t="s">
        <v>346</v>
      </c>
      <c r="J24" s="128" t="s">
        <v>111</v>
      </c>
      <c r="K24" s="128"/>
      <c r="L24" s="126"/>
      <c r="M24" s="128" t="s">
        <v>374</v>
      </c>
      <c r="N24" s="128" t="s">
        <v>373</v>
      </c>
      <c r="O24" s="129"/>
      <c r="P24" s="126"/>
      <c r="Q24" s="131" t="s">
        <v>204</v>
      </c>
    </row>
    <row r="25" spans="1:17" ht="12.75" thickBot="1">
      <c r="A25" s="46"/>
      <c r="B25" s="503" t="s">
        <v>348</v>
      </c>
      <c r="C25" s="507">
        <v>0.33</v>
      </c>
      <c r="D25" s="20"/>
      <c r="E25" s="21"/>
      <c r="F25" s="22"/>
      <c r="G25" s="22">
        <v>24</v>
      </c>
      <c r="H25" s="23"/>
      <c r="K25" t="s">
        <v>385</v>
      </c>
      <c r="L25" s="42"/>
      <c r="O25" s="48" t="s">
        <v>314</v>
      </c>
      <c r="P25" s="42"/>
      <c r="Q25" s="93" t="s">
        <v>151</v>
      </c>
    </row>
    <row r="26" spans="1:17" ht="15.75" thickTop="1">
      <c r="A26" s="46"/>
      <c r="B26" s="294" t="s">
        <v>136</v>
      </c>
      <c r="C26" s="301">
        <v>0.07</v>
      </c>
      <c r="D26" s="136"/>
      <c r="E26" s="190"/>
      <c r="F26" s="191"/>
      <c r="G26" s="191"/>
      <c r="H26" s="192"/>
      <c r="I26" s="128"/>
      <c r="J26" s="128"/>
      <c r="K26" s="141"/>
      <c r="L26" s="142"/>
      <c r="M26" s="141"/>
      <c r="N26" s="111"/>
      <c r="O26" s="112" t="s">
        <v>376</v>
      </c>
      <c r="P26" s="143"/>
      <c r="Q26" s="144" t="s">
        <v>414</v>
      </c>
    </row>
    <row r="27" spans="1:17" ht="15.75" thickBot="1">
      <c r="A27" s="18" t="s">
        <v>442</v>
      </c>
      <c r="B27" s="34"/>
      <c r="C27" s="345">
        <f>SUM(C21:C26)</f>
        <v>1</v>
      </c>
      <c r="D27" s="172">
        <v>9</v>
      </c>
      <c r="E27" s="119">
        <f>SUM(E21:E25)</f>
        <v>42</v>
      </c>
      <c r="F27" s="152">
        <f>SUM(F21:F25)</f>
        <v>40</v>
      </c>
      <c r="G27" s="152">
        <f>SUM(G21:G25)</f>
        <v>24</v>
      </c>
      <c r="H27" s="152">
        <f>SUM(H21:H25)</f>
        <v>0</v>
      </c>
      <c r="I27" s="123"/>
      <c r="J27" s="124"/>
      <c r="K27" s="124"/>
      <c r="L27" s="125"/>
      <c r="M27" s="124"/>
      <c r="N27" s="124"/>
      <c r="O27" s="124"/>
      <c r="P27" s="125"/>
      <c r="Q27" s="127"/>
    </row>
    <row r="28" spans="1:8" ht="12.75" thickTop="1">
      <c r="A28" s="362"/>
      <c r="B28" s="296"/>
      <c r="C28" s="303"/>
      <c r="D28" s="10"/>
      <c r="E28" s="11"/>
      <c r="F28" s="12"/>
      <c r="G28" s="12"/>
      <c r="H28" s="13"/>
    </row>
    <row r="29" spans="1:17" ht="12">
      <c r="A29" s="46"/>
      <c r="B29" s="497" t="s">
        <v>295</v>
      </c>
      <c r="C29" s="479">
        <v>0.4</v>
      </c>
      <c r="D29" s="443"/>
      <c r="E29" s="21"/>
      <c r="F29" s="22">
        <v>24</v>
      </c>
      <c r="G29" s="22"/>
      <c r="H29" s="433"/>
      <c r="J29" t="s">
        <v>178</v>
      </c>
      <c r="L29" s="265"/>
      <c r="M29" s="53"/>
      <c r="N29" s="266" t="s">
        <v>208</v>
      </c>
      <c r="O29" s="53"/>
      <c r="P29" s="265"/>
      <c r="Q29" s="221" t="s">
        <v>414</v>
      </c>
    </row>
    <row r="30" spans="1:17" ht="12">
      <c r="A30" s="46"/>
      <c r="B30" s="497" t="s">
        <v>215</v>
      </c>
      <c r="C30" s="479"/>
      <c r="D30" s="439"/>
      <c r="E30" s="248">
        <v>2</v>
      </c>
      <c r="F30" s="249">
        <v>6</v>
      </c>
      <c r="G30" s="249"/>
      <c r="H30" s="261"/>
      <c r="I30" s="251" t="s">
        <v>216</v>
      </c>
      <c r="J30" s="251" t="s">
        <v>522</v>
      </c>
      <c r="K30" s="251"/>
      <c r="L30" s="252" t="s">
        <v>399</v>
      </c>
      <c r="M30" s="251"/>
      <c r="N30" s="251" t="s">
        <v>112</v>
      </c>
      <c r="O30" s="253"/>
      <c r="P30" s="252"/>
      <c r="Q30" s="254" t="s">
        <v>505</v>
      </c>
    </row>
    <row r="31" spans="1:17" ht="12">
      <c r="A31" s="46"/>
      <c r="B31" s="478" t="s">
        <v>484</v>
      </c>
      <c r="C31" s="479">
        <v>0.15</v>
      </c>
      <c r="D31" s="439"/>
      <c r="E31" s="133">
        <v>12</v>
      </c>
      <c r="F31" s="134"/>
      <c r="G31" s="134"/>
      <c r="H31" s="135"/>
      <c r="I31" s="128" t="s">
        <v>296</v>
      </c>
      <c r="J31" s="128"/>
      <c r="K31" s="128"/>
      <c r="L31" s="126"/>
      <c r="M31" s="128" t="s">
        <v>372</v>
      </c>
      <c r="N31" s="128"/>
      <c r="O31" s="128"/>
      <c r="P31" s="126"/>
      <c r="Q31" s="131" t="s">
        <v>388</v>
      </c>
    </row>
    <row r="32" spans="1:17" ht="12">
      <c r="A32" s="46"/>
      <c r="B32" s="497" t="s">
        <v>531</v>
      </c>
      <c r="C32" s="479"/>
      <c r="D32" s="439"/>
      <c r="E32" s="248">
        <v>8</v>
      </c>
      <c r="F32" s="262"/>
      <c r="G32" s="249"/>
      <c r="H32" s="261"/>
      <c r="I32" s="251" t="s">
        <v>523</v>
      </c>
      <c r="J32" s="251"/>
      <c r="K32" s="251"/>
      <c r="L32" s="252"/>
      <c r="M32" s="251"/>
      <c r="N32" s="251"/>
      <c r="O32" s="253"/>
      <c r="P32" s="252"/>
      <c r="Q32" s="254"/>
    </row>
    <row r="33" spans="1:17" ht="12.75" thickBot="1">
      <c r="A33" s="46"/>
      <c r="B33" s="505" t="s">
        <v>476</v>
      </c>
      <c r="C33" s="506">
        <v>0.12</v>
      </c>
      <c r="D33" s="444"/>
      <c r="E33" s="256">
        <v>8</v>
      </c>
      <c r="F33" s="263"/>
      <c r="G33" s="257"/>
      <c r="H33" s="258"/>
      <c r="I33" s="251" t="s">
        <v>459</v>
      </c>
      <c r="J33" s="251"/>
      <c r="K33" s="251"/>
      <c r="L33" s="252"/>
      <c r="M33" s="251"/>
      <c r="N33" s="251"/>
      <c r="O33" s="253"/>
      <c r="P33" s="252"/>
      <c r="Q33" s="254"/>
    </row>
    <row r="34" spans="1:17" ht="15.75" thickTop="1">
      <c r="A34" s="46"/>
      <c r="B34" s="497" t="s">
        <v>139</v>
      </c>
      <c r="C34" s="506">
        <v>0.33</v>
      </c>
      <c r="D34" s="444"/>
      <c r="E34" s="190"/>
      <c r="F34" s="191"/>
      <c r="G34" s="191"/>
      <c r="H34" s="192"/>
      <c r="I34" s="128"/>
      <c r="J34" s="128"/>
      <c r="K34" s="141"/>
      <c r="L34" s="142"/>
      <c r="M34" s="141"/>
      <c r="N34" s="111"/>
      <c r="O34" s="112" t="s">
        <v>376</v>
      </c>
      <c r="P34" s="143"/>
      <c r="Q34" s="144" t="s">
        <v>414</v>
      </c>
    </row>
    <row r="35" spans="1:17" ht="15.75" thickBot="1">
      <c r="A35" s="18" t="s">
        <v>285</v>
      </c>
      <c r="B35" s="34"/>
      <c r="C35" s="434">
        <f>SUM(C29:C34)</f>
        <v>1</v>
      </c>
      <c r="D35" s="348">
        <v>6</v>
      </c>
      <c r="E35" s="120">
        <f>SUM(E29:E34)</f>
        <v>30</v>
      </c>
      <c r="F35" s="150">
        <f>SUM(F29:F34)</f>
        <v>30</v>
      </c>
      <c r="G35" s="150">
        <f>SUM(G29:G34)</f>
        <v>0</v>
      </c>
      <c r="H35" s="292">
        <f>SUM(H29:H34)</f>
        <v>0</v>
      </c>
      <c r="I35" s="43"/>
      <c r="J35" s="39"/>
      <c r="K35" s="39"/>
      <c r="L35" s="41"/>
      <c r="M35" s="39"/>
      <c r="N35" s="39"/>
      <c r="O35" s="39"/>
      <c r="P35" s="41"/>
      <c r="Q35" s="78"/>
    </row>
    <row r="36" spans="1:8" ht="16.5" thickBot="1" thickTop="1">
      <c r="A36" s="18"/>
      <c r="B36" s="35"/>
      <c r="C36" s="436"/>
      <c r="D36" s="70"/>
      <c r="E36" s="18"/>
      <c r="F36" s="17"/>
      <c r="G36" s="17"/>
      <c r="H36" s="19"/>
    </row>
    <row r="37" spans="1:8" ht="16.5" thickBot="1" thickTop="1">
      <c r="A37" s="47" t="s">
        <v>158</v>
      </c>
      <c r="B37" s="167"/>
      <c r="C37" s="305"/>
      <c r="D37" s="28">
        <f>SUM(D12,D19,D27,D35)</f>
        <v>30</v>
      </c>
      <c r="E37" s="306">
        <f>SUM(E12,E19,E27,E35)</f>
        <v>144</v>
      </c>
      <c r="F37" s="307">
        <f>SUM(F12,F19,F27,F35)</f>
        <v>120</v>
      </c>
      <c r="G37" s="307">
        <f>SUM(G12,G19,G27,G35)</f>
        <v>102</v>
      </c>
      <c r="H37" s="308">
        <f>SUM(H12,H19,H27,H35)</f>
        <v>2</v>
      </c>
    </row>
    <row r="38" spans="1:8" ht="16.5" thickBot="1" thickTop="1">
      <c r="A38" s="29"/>
      <c r="B38" s="29"/>
      <c r="D38" s="30"/>
      <c r="E38" s="31" t="s">
        <v>400</v>
      </c>
      <c r="F38" s="32"/>
      <c r="G38" s="32"/>
      <c r="H38" s="33">
        <f>SUM(E37:G37)</f>
        <v>366</v>
      </c>
    </row>
    <row r="39" ht="12.75" thickTop="1"/>
  </sheetData>
  <sheetProtection/>
  <printOptions/>
  <pageMargins left="0.7874015748031497" right="0.7874015748031497" top="0" bottom="0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125" zoomScaleNormal="125" zoomScalePageLayoutView="0" workbookViewId="0" topLeftCell="A1">
      <selection activeCell="F53" sqref="F53"/>
    </sheetView>
  </sheetViews>
  <sheetFormatPr defaultColWidth="11.421875" defaultRowHeight="12.75"/>
  <cols>
    <col min="2" max="2" width="38.7109375" style="0" customWidth="1"/>
    <col min="3" max="3" width="12.7109375" style="324" customWidth="1"/>
    <col min="4" max="4" width="13.140625" style="0" customWidth="1"/>
    <col min="8" max="8" width="13.7109375" style="0" customWidth="1"/>
    <col min="9" max="9" width="26.421875" style="0" bestFit="1" customWidth="1"/>
    <col min="10" max="10" width="25.7109375" style="0" bestFit="1" customWidth="1"/>
    <col min="11" max="11" width="78.421875" style="0" bestFit="1" customWidth="1"/>
    <col min="12" max="12" width="8.140625" style="0" bestFit="1" customWidth="1"/>
    <col min="13" max="13" width="11.28125" style="0" bestFit="1" customWidth="1"/>
    <col min="14" max="14" width="9.28125" style="0" bestFit="1" customWidth="1"/>
    <col min="15" max="15" width="9.8515625" style="0" bestFit="1" customWidth="1"/>
    <col min="16" max="16" width="8.140625" style="0" bestFit="1" customWidth="1"/>
    <col min="17" max="17" width="12.421875" style="0" customWidth="1"/>
  </cols>
  <sheetData>
    <row r="1" ht="16.5">
      <c r="A1" s="1" t="s">
        <v>319</v>
      </c>
    </row>
    <row r="2" ht="12.75" thickBot="1">
      <c r="A2" s="2"/>
    </row>
    <row r="3" spans="1:17" ht="12.75" thickTop="1">
      <c r="A3" s="3"/>
      <c r="B3" s="331"/>
      <c r="C3" s="350"/>
      <c r="D3" s="5"/>
      <c r="E3" s="6" t="s">
        <v>400</v>
      </c>
      <c r="F3" s="7"/>
      <c r="G3" s="7"/>
      <c r="H3" s="7"/>
      <c r="I3" s="3" t="s">
        <v>418</v>
      </c>
      <c r="J3" s="38"/>
      <c r="K3" s="38"/>
      <c r="L3" s="40"/>
      <c r="M3" s="44" t="s">
        <v>229</v>
      </c>
      <c r="N3" s="38"/>
      <c r="O3" s="38"/>
      <c r="P3" s="40"/>
      <c r="Q3" s="4" t="s">
        <v>145</v>
      </c>
    </row>
    <row r="4" spans="1:17" ht="12.75" thickBot="1">
      <c r="A4" s="330" t="s">
        <v>401</v>
      </c>
      <c r="B4" s="63" t="s">
        <v>235</v>
      </c>
      <c r="C4" s="332" t="s">
        <v>138</v>
      </c>
      <c r="D4" s="8" t="s">
        <v>378</v>
      </c>
      <c r="E4" s="9" t="s">
        <v>379</v>
      </c>
      <c r="F4" s="9" t="s">
        <v>380</v>
      </c>
      <c r="G4" s="9" t="s">
        <v>381</v>
      </c>
      <c r="H4" s="37" t="s">
        <v>386</v>
      </c>
      <c r="I4" s="50" t="s">
        <v>379</v>
      </c>
      <c r="J4" s="9" t="s">
        <v>380</v>
      </c>
      <c r="K4" s="9" t="s">
        <v>381</v>
      </c>
      <c r="L4" s="49" t="s">
        <v>539</v>
      </c>
      <c r="M4" s="9" t="s">
        <v>379</v>
      </c>
      <c r="N4" s="9" t="s">
        <v>380</v>
      </c>
      <c r="O4" s="9" t="s">
        <v>381</v>
      </c>
      <c r="P4" s="49" t="s">
        <v>539</v>
      </c>
      <c r="Q4" s="8"/>
    </row>
    <row r="5" spans="1:17" ht="12.75" thickTop="1">
      <c r="A5" s="3"/>
      <c r="B5" s="341"/>
      <c r="C5" s="351"/>
      <c r="D5" s="336"/>
      <c r="E5" s="337"/>
      <c r="F5" s="337"/>
      <c r="G5" s="337"/>
      <c r="H5" s="337"/>
      <c r="I5" s="334"/>
      <c r="J5" s="334"/>
      <c r="K5" s="334"/>
      <c r="L5" s="335"/>
      <c r="M5" s="334"/>
      <c r="N5" s="334"/>
      <c r="O5" s="334"/>
      <c r="P5" s="335"/>
      <c r="Q5" s="333"/>
    </row>
    <row r="6" spans="1:17" ht="12">
      <c r="A6" s="46"/>
      <c r="B6" s="500" t="s">
        <v>287</v>
      </c>
      <c r="C6" s="501">
        <v>0.3</v>
      </c>
      <c r="D6" s="164"/>
      <c r="E6" s="290">
        <v>14</v>
      </c>
      <c r="F6" s="291"/>
      <c r="G6" s="291"/>
      <c r="H6" s="272"/>
      <c r="I6" s="80" t="s">
        <v>430</v>
      </c>
      <c r="J6" s="86"/>
      <c r="K6" s="86"/>
      <c r="L6" s="92"/>
      <c r="M6" s="80" t="s">
        <v>467</v>
      </c>
      <c r="N6" s="86"/>
      <c r="O6" s="80"/>
      <c r="P6" s="92"/>
      <c r="Q6" s="95" t="s">
        <v>288</v>
      </c>
    </row>
    <row r="7" spans="1:17" ht="12">
      <c r="A7" s="46"/>
      <c r="B7" s="502" t="s">
        <v>509</v>
      </c>
      <c r="C7" s="501">
        <v>0.3</v>
      </c>
      <c r="D7" s="132"/>
      <c r="E7" s="133">
        <v>16</v>
      </c>
      <c r="F7" s="134"/>
      <c r="G7" s="134"/>
      <c r="H7" s="135"/>
      <c r="I7" s="128" t="s">
        <v>419</v>
      </c>
      <c r="J7" s="128"/>
      <c r="K7" s="128"/>
      <c r="L7" s="126"/>
      <c r="M7" s="128" t="s">
        <v>297</v>
      </c>
      <c r="N7" s="128"/>
      <c r="O7" s="129"/>
      <c r="P7" s="126"/>
      <c r="Q7" s="131" t="s">
        <v>547</v>
      </c>
    </row>
    <row r="8" spans="1:17" ht="12.75" thickBot="1">
      <c r="A8" s="46"/>
      <c r="B8" s="478" t="s">
        <v>356</v>
      </c>
      <c r="C8" s="498">
        <v>0.33</v>
      </c>
      <c r="D8" s="20"/>
      <c r="E8" s="21"/>
      <c r="F8" s="22"/>
      <c r="G8" s="22">
        <v>40</v>
      </c>
      <c r="H8" s="23"/>
      <c r="K8" t="s">
        <v>502</v>
      </c>
      <c r="L8" s="42"/>
      <c r="O8" t="s">
        <v>289</v>
      </c>
      <c r="P8" s="42"/>
      <c r="Q8" s="93"/>
    </row>
    <row r="9" spans="1:17" ht="15.75" thickTop="1">
      <c r="A9" s="46"/>
      <c r="B9" s="294" t="s">
        <v>134</v>
      </c>
      <c r="C9" s="301">
        <v>0.07</v>
      </c>
      <c r="D9" s="136"/>
      <c r="E9" s="190"/>
      <c r="F9" s="191"/>
      <c r="G9" s="191"/>
      <c r="H9" s="192"/>
      <c r="I9" s="128"/>
      <c r="J9" s="128"/>
      <c r="K9" s="141"/>
      <c r="L9" s="142"/>
      <c r="M9" s="141"/>
      <c r="N9" s="111"/>
      <c r="O9" s="112" t="s">
        <v>376</v>
      </c>
      <c r="P9" s="143"/>
      <c r="Q9" s="144" t="s">
        <v>414</v>
      </c>
    </row>
    <row r="10" spans="1:17" ht="15.75" thickBot="1">
      <c r="A10" s="18" t="s">
        <v>477</v>
      </c>
      <c r="B10" s="34"/>
      <c r="C10" s="352">
        <f>SUM(C6:C9)</f>
        <v>1</v>
      </c>
      <c r="D10" s="347">
        <v>7</v>
      </c>
      <c r="E10" s="120">
        <f>SUM(E6:E9)</f>
        <v>30</v>
      </c>
      <c r="F10" s="150">
        <f>SUM(F6:F9)</f>
        <v>0</v>
      </c>
      <c r="G10" s="150">
        <f>SUM(G6:G9)</f>
        <v>40</v>
      </c>
      <c r="H10" s="282">
        <f>SUM(H6:H9)</f>
        <v>0</v>
      </c>
      <c r="I10" s="123"/>
      <c r="J10" s="124"/>
      <c r="K10" s="124"/>
      <c r="L10" s="125"/>
      <c r="M10" s="124"/>
      <c r="N10" s="124"/>
      <c r="O10" s="124"/>
      <c r="P10" s="125"/>
      <c r="Q10" s="127"/>
    </row>
    <row r="11" spans="1:17" ht="15.75" thickTop="1">
      <c r="A11" s="64"/>
      <c r="B11" s="185"/>
      <c r="C11" s="353"/>
      <c r="D11" s="349"/>
      <c r="E11" s="287"/>
      <c r="F11" s="319"/>
      <c r="G11" s="319"/>
      <c r="H11" s="289"/>
      <c r="I11" s="129"/>
      <c r="J11" s="129"/>
      <c r="K11" s="129"/>
      <c r="L11" s="126"/>
      <c r="M11" s="129"/>
      <c r="N11" s="129"/>
      <c r="O11" s="129"/>
      <c r="P11" s="126"/>
      <c r="Q11" s="131"/>
    </row>
    <row r="12" spans="1:17" ht="12">
      <c r="A12" s="46"/>
      <c r="B12" s="503" t="s">
        <v>510</v>
      </c>
      <c r="C12" s="504">
        <v>0.3</v>
      </c>
      <c r="D12" s="132"/>
      <c r="E12" s="133">
        <v>18</v>
      </c>
      <c r="F12" s="134">
        <v>14</v>
      </c>
      <c r="G12" s="134"/>
      <c r="H12" s="135"/>
      <c r="I12" s="128" t="s">
        <v>327</v>
      </c>
      <c r="J12" s="128" t="s">
        <v>90</v>
      </c>
      <c r="K12" s="128"/>
      <c r="L12" s="126"/>
      <c r="M12" s="128" t="s">
        <v>315</v>
      </c>
      <c r="N12" s="128" t="s">
        <v>373</v>
      </c>
      <c r="O12" s="129"/>
      <c r="P12" s="126"/>
      <c r="Q12" s="131" t="s">
        <v>204</v>
      </c>
    </row>
    <row r="13" spans="1:17" ht="12">
      <c r="A13" s="46"/>
      <c r="B13" s="475" t="s">
        <v>355</v>
      </c>
      <c r="C13" s="482">
        <v>0.33</v>
      </c>
      <c r="D13" s="114"/>
      <c r="E13" s="115"/>
      <c r="F13" s="116"/>
      <c r="G13" s="116">
        <v>68</v>
      </c>
      <c r="H13" s="117"/>
      <c r="I13" s="111"/>
      <c r="J13" s="111"/>
      <c r="K13" s="111" t="s">
        <v>133</v>
      </c>
      <c r="L13" s="118"/>
      <c r="M13" s="111"/>
      <c r="N13" s="111"/>
      <c r="O13" s="111" t="s">
        <v>156</v>
      </c>
      <c r="P13" s="118"/>
      <c r="Q13" s="144" t="s">
        <v>238</v>
      </c>
    </row>
    <row r="14" spans="1:17" ht="12.75" thickBot="1">
      <c r="A14" s="46"/>
      <c r="B14" s="502" t="s">
        <v>478</v>
      </c>
      <c r="C14" s="501">
        <v>0.3</v>
      </c>
      <c r="D14" s="136"/>
      <c r="E14" s="137"/>
      <c r="F14" s="138"/>
      <c r="G14" s="154">
        <v>48</v>
      </c>
      <c r="H14" s="117"/>
      <c r="I14" s="111"/>
      <c r="J14" s="111"/>
      <c r="K14" s="111" t="s">
        <v>266</v>
      </c>
      <c r="L14" s="118"/>
      <c r="M14" s="111"/>
      <c r="N14" s="111" t="s">
        <v>393</v>
      </c>
      <c r="O14" s="112" t="s">
        <v>392</v>
      </c>
      <c r="P14" s="118"/>
      <c r="Q14" s="144"/>
    </row>
    <row r="15" spans="1:17" ht="15.75" thickTop="1">
      <c r="A15" s="46"/>
      <c r="B15" s="294" t="s">
        <v>135</v>
      </c>
      <c r="C15" s="301">
        <v>0.07</v>
      </c>
      <c r="D15" s="136"/>
      <c r="E15" s="190"/>
      <c r="F15" s="191"/>
      <c r="G15" s="191"/>
      <c r="H15" s="192"/>
      <c r="I15" s="128"/>
      <c r="J15" s="128"/>
      <c r="K15" s="141"/>
      <c r="L15" s="142"/>
      <c r="M15" s="141"/>
      <c r="N15" s="111"/>
      <c r="O15" s="112" t="s">
        <v>376</v>
      </c>
      <c r="P15" s="143"/>
      <c r="Q15" s="144" t="s">
        <v>414</v>
      </c>
    </row>
    <row r="16" spans="1:17" ht="15.75" thickBot="1">
      <c r="A16" s="18" t="s">
        <v>140</v>
      </c>
      <c r="B16" s="34"/>
      <c r="C16" s="352">
        <f>SUM(C12:C15)</f>
        <v>1</v>
      </c>
      <c r="D16" s="18">
        <v>12</v>
      </c>
      <c r="E16" s="178">
        <f>SUM(E12:E15)</f>
        <v>18</v>
      </c>
      <c r="F16" s="182">
        <f>SUM(F12:F15)</f>
        <v>14</v>
      </c>
      <c r="G16" s="182">
        <f>SUM(G12:G15)</f>
        <v>116</v>
      </c>
      <c r="H16" s="179">
        <f>SUM(H13:H15)</f>
        <v>0</v>
      </c>
      <c r="I16" s="43"/>
      <c r="J16" s="39"/>
      <c r="K16" s="39"/>
      <c r="L16" s="41"/>
      <c r="M16" s="39"/>
      <c r="N16" s="39"/>
      <c r="O16" s="39"/>
      <c r="P16" s="41"/>
      <c r="Q16" s="78"/>
    </row>
    <row r="17" spans="1:17" ht="15.75" thickTop="1">
      <c r="A17" s="67"/>
      <c r="B17" s="185"/>
      <c r="C17" s="353"/>
      <c r="D17" s="186"/>
      <c r="E17" s="356"/>
      <c r="F17" s="357"/>
      <c r="G17" s="357"/>
      <c r="H17" s="358"/>
      <c r="I17" s="48"/>
      <c r="J17" s="48"/>
      <c r="K17" s="48"/>
      <c r="L17" s="42"/>
      <c r="M17" s="48"/>
      <c r="N17" s="48"/>
      <c r="O17" s="48"/>
      <c r="P17" s="42"/>
      <c r="Q17" s="93"/>
    </row>
    <row r="18" spans="1:17" ht="12">
      <c r="A18" s="46"/>
      <c r="B18" s="495" t="s">
        <v>295</v>
      </c>
      <c r="C18" s="496">
        <v>0.4</v>
      </c>
      <c r="D18" s="110"/>
      <c r="E18" s="14"/>
      <c r="F18" s="15">
        <v>26</v>
      </c>
      <c r="G18" s="15"/>
      <c r="H18" s="264"/>
      <c r="J18" t="s">
        <v>178</v>
      </c>
      <c r="L18" s="265"/>
      <c r="M18" s="266"/>
      <c r="N18" s="266" t="s">
        <v>208</v>
      </c>
      <c r="O18" s="266"/>
      <c r="P18" s="265"/>
      <c r="Q18" s="221" t="s">
        <v>414</v>
      </c>
    </row>
    <row r="19" spans="1:17" ht="15">
      <c r="A19" s="67"/>
      <c r="B19" s="497" t="s">
        <v>286</v>
      </c>
      <c r="C19" s="498"/>
      <c r="D19" s="190"/>
      <c r="E19" s="359"/>
      <c r="F19" s="360">
        <v>4</v>
      </c>
      <c r="G19" s="360"/>
      <c r="H19" s="361">
        <v>4</v>
      </c>
      <c r="I19" s="48"/>
      <c r="J19" s="48" t="s">
        <v>460</v>
      </c>
      <c r="K19" s="48"/>
      <c r="L19" s="42" t="s">
        <v>461</v>
      </c>
      <c r="M19" s="48"/>
      <c r="N19" s="48"/>
      <c r="O19" s="48"/>
      <c r="P19" s="42"/>
      <c r="Q19" s="93"/>
    </row>
    <row r="20" spans="1:17" ht="15">
      <c r="A20" s="67"/>
      <c r="B20" s="499" t="s">
        <v>529</v>
      </c>
      <c r="C20" s="498">
        <v>0.25</v>
      </c>
      <c r="D20" s="247"/>
      <c r="E20" s="248">
        <v>27</v>
      </c>
      <c r="F20" s="249"/>
      <c r="G20" s="249"/>
      <c r="H20" s="267"/>
      <c r="I20" s="251" t="s">
        <v>462</v>
      </c>
      <c r="J20" s="251"/>
      <c r="K20" s="251"/>
      <c r="L20" s="252" t="s">
        <v>463</v>
      </c>
      <c r="M20" s="251"/>
      <c r="N20" s="251"/>
      <c r="O20" s="251"/>
      <c r="P20" s="252"/>
      <c r="Q20" s="254"/>
    </row>
    <row r="21" spans="1:17" ht="12">
      <c r="A21" s="46"/>
      <c r="B21" s="499" t="s">
        <v>464</v>
      </c>
      <c r="C21" s="498">
        <v>0.2</v>
      </c>
      <c r="D21" s="247"/>
      <c r="E21" s="248">
        <v>24</v>
      </c>
      <c r="F21" s="249"/>
      <c r="G21" s="249"/>
      <c r="H21" s="267"/>
      <c r="I21" s="251" t="s">
        <v>465</v>
      </c>
      <c r="J21" s="251"/>
      <c r="K21" s="251"/>
      <c r="L21" s="252"/>
      <c r="M21" s="251"/>
      <c r="N21" s="251"/>
      <c r="O21" s="251"/>
      <c r="P21" s="252"/>
      <c r="Q21" s="254"/>
    </row>
    <row r="22" spans="1:17" ht="12">
      <c r="A22" s="46"/>
      <c r="B22" s="499" t="s">
        <v>220</v>
      </c>
      <c r="C22" s="498">
        <v>0.15</v>
      </c>
      <c r="D22" s="247"/>
      <c r="E22" s="248"/>
      <c r="F22" s="249">
        <v>10</v>
      </c>
      <c r="G22" s="249"/>
      <c r="H22" s="261"/>
      <c r="I22" s="251"/>
      <c r="J22" s="251" t="s">
        <v>482</v>
      </c>
      <c r="K22" s="251"/>
      <c r="L22" s="252"/>
      <c r="M22" s="251"/>
      <c r="N22" s="251" t="s">
        <v>483</v>
      </c>
      <c r="O22" s="251" t="s">
        <v>331</v>
      </c>
      <c r="P22" s="252"/>
      <c r="Q22" s="254" t="s">
        <v>151</v>
      </c>
    </row>
    <row r="23" spans="1:17" ht="15.75" thickBot="1">
      <c r="A23" s="18" t="s">
        <v>285</v>
      </c>
      <c r="B23" s="34"/>
      <c r="C23" s="352">
        <f>SUM(C18:C22)</f>
        <v>1</v>
      </c>
      <c r="D23" s="19">
        <v>6</v>
      </c>
      <c r="E23" s="181">
        <f>SUM(E18:E22)</f>
        <v>51</v>
      </c>
      <c r="F23" s="182">
        <f>SUM(F18:F22)</f>
        <v>40</v>
      </c>
      <c r="G23" s="182">
        <f>SUM(G18:G22)</f>
        <v>0</v>
      </c>
      <c r="H23" s="183">
        <f>SUM(H18:H22)</f>
        <v>4</v>
      </c>
      <c r="I23" s="43"/>
      <c r="J23" s="39"/>
      <c r="K23" s="39"/>
      <c r="L23" s="41"/>
      <c r="M23" s="39"/>
      <c r="N23" s="39"/>
      <c r="O23" s="39"/>
      <c r="P23" s="41"/>
      <c r="Q23" s="78"/>
    </row>
    <row r="24" spans="1:17" ht="16.5" thickBot="1" thickTop="1">
      <c r="A24" s="18"/>
      <c r="B24" s="17"/>
      <c r="C24" s="354"/>
      <c r="D24" s="19"/>
      <c r="E24" s="67"/>
      <c r="F24" s="159"/>
      <c r="G24" s="159"/>
      <c r="H24" s="162"/>
      <c r="I24" s="48"/>
      <c r="J24" s="48"/>
      <c r="K24" s="48"/>
      <c r="L24" s="42"/>
      <c r="M24" s="48"/>
      <c r="N24" s="48"/>
      <c r="O24" s="48"/>
      <c r="P24" s="42"/>
      <c r="Q24" s="93"/>
    </row>
    <row r="25" spans="1:17" ht="16.5" thickBot="1" thickTop="1">
      <c r="A25" s="64"/>
      <c r="B25" s="388" t="s">
        <v>242</v>
      </c>
      <c r="C25" s="389"/>
      <c r="D25" s="388"/>
      <c r="E25" s="390"/>
      <c r="F25" s="391"/>
      <c r="G25" s="391"/>
      <c r="H25" s="392">
        <f>SUM(E26:G29)</f>
        <v>60</v>
      </c>
      <c r="I25" s="393"/>
      <c r="J25" s="393"/>
      <c r="K25" s="393"/>
      <c r="L25" s="394"/>
      <c r="M25" s="393"/>
      <c r="N25" s="393"/>
      <c r="O25" s="393"/>
      <c r="P25" s="394"/>
      <c r="Q25" s="402"/>
    </row>
    <row r="26" spans="1:17" ht="12.75" thickBot="1">
      <c r="A26" s="46"/>
      <c r="B26" s="480" t="s">
        <v>168</v>
      </c>
      <c r="C26" s="481">
        <v>0.3</v>
      </c>
      <c r="D26" s="395"/>
      <c r="E26" s="396">
        <v>10</v>
      </c>
      <c r="F26" s="397">
        <v>8</v>
      </c>
      <c r="G26" s="397"/>
      <c r="H26" s="398"/>
      <c r="I26" s="399" t="s">
        <v>544</v>
      </c>
      <c r="J26" s="400" t="s">
        <v>544</v>
      </c>
      <c r="K26" s="400"/>
      <c r="L26" s="401"/>
      <c r="M26" s="400" t="s">
        <v>542</v>
      </c>
      <c r="N26" s="400" t="s">
        <v>239</v>
      </c>
      <c r="O26" s="400"/>
      <c r="P26" s="401"/>
      <c r="Q26" s="528" t="s">
        <v>204</v>
      </c>
    </row>
    <row r="27" spans="1:17" ht="12">
      <c r="A27" s="46"/>
      <c r="B27" s="475" t="s">
        <v>169</v>
      </c>
      <c r="C27" s="482">
        <v>0.15</v>
      </c>
      <c r="D27" s="136"/>
      <c r="E27" s="137">
        <v>6</v>
      </c>
      <c r="F27" s="138">
        <v>2</v>
      </c>
      <c r="G27" s="138"/>
      <c r="H27" s="139"/>
      <c r="I27" s="140" t="s">
        <v>170</v>
      </c>
      <c r="J27" s="129" t="s">
        <v>171</v>
      </c>
      <c r="K27" s="129"/>
      <c r="L27" s="126"/>
      <c r="M27" s="129" t="s">
        <v>472</v>
      </c>
      <c r="N27" s="129" t="s">
        <v>541</v>
      </c>
      <c r="O27" s="129"/>
      <c r="P27" s="126"/>
      <c r="Q27" s="529"/>
    </row>
    <row r="28" spans="1:17" ht="12">
      <c r="A28" s="467"/>
      <c r="B28" s="473" t="s">
        <v>179</v>
      </c>
      <c r="C28" s="483">
        <v>0.5</v>
      </c>
      <c r="D28" s="163"/>
      <c r="E28" s="133">
        <v>18</v>
      </c>
      <c r="F28" s="134">
        <v>12</v>
      </c>
      <c r="G28" s="134"/>
      <c r="H28" s="135"/>
      <c r="I28" s="128" t="s">
        <v>174</v>
      </c>
      <c r="J28" s="128" t="s">
        <v>175</v>
      </c>
      <c r="K28" s="128"/>
      <c r="L28" s="126"/>
      <c r="M28" s="129"/>
      <c r="N28" s="129"/>
      <c r="O28" s="129"/>
      <c r="P28" s="126"/>
      <c r="Q28" s="153"/>
    </row>
    <row r="29" spans="1:17" ht="12">
      <c r="A29" s="363"/>
      <c r="B29" s="484" t="s">
        <v>172</v>
      </c>
      <c r="C29" s="483">
        <v>0.05</v>
      </c>
      <c r="D29" s="469"/>
      <c r="E29" s="133">
        <v>4</v>
      </c>
      <c r="F29" s="188"/>
      <c r="G29" s="188"/>
      <c r="H29" s="23"/>
      <c r="I29" s="128" t="s">
        <v>173</v>
      </c>
      <c r="J29" s="128"/>
      <c r="M29" s="128" t="s">
        <v>297</v>
      </c>
      <c r="N29" s="129" t="s">
        <v>407</v>
      </c>
      <c r="O29" s="129"/>
      <c r="P29" s="126"/>
      <c r="Q29" s="153" t="s">
        <v>149</v>
      </c>
    </row>
    <row r="30" spans="1:17" ht="15">
      <c r="A30" s="363"/>
      <c r="B30" s="166"/>
      <c r="C30" s="468">
        <f>SUM(C26:C29)</f>
        <v>1</v>
      </c>
      <c r="D30" s="126"/>
      <c r="E30" s="129"/>
      <c r="F30" s="129"/>
      <c r="G30" s="129"/>
      <c r="H30" s="126"/>
      <c r="I30" s="128"/>
      <c r="J30" s="128"/>
      <c r="K30" s="128"/>
      <c r="L30" s="126"/>
      <c r="M30" s="128"/>
      <c r="N30" s="128"/>
      <c r="O30" s="129"/>
      <c r="P30" s="126"/>
      <c r="Q30" s="153"/>
    </row>
    <row r="31" spans="1:17" ht="15.75" thickBot="1">
      <c r="A31" s="364"/>
      <c r="B31" s="403" t="s">
        <v>143</v>
      </c>
      <c r="C31" s="404"/>
      <c r="D31" s="403"/>
      <c r="E31" s="375"/>
      <c r="F31" s="375"/>
      <c r="G31" s="375"/>
      <c r="H31" s="403">
        <f>SUM(E32:H32)</f>
        <v>60</v>
      </c>
      <c r="I31" s="376"/>
      <c r="J31" s="376"/>
      <c r="K31" s="376"/>
      <c r="L31" s="377"/>
      <c r="M31" s="376"/>
      <c r="N31" s="376"/>
      <c r="O31" s="376"/>
      <c r="P31" s="377"/>
      <c r="Q31" s="378"/>
    </row>
    <row r="32" spans="1:17" ht="15">
      <c r="A32" s="364"/>
      <c r="B32" s="485" t="s">
        <v>25</v>
      </c>
      <c r="C32" s="486">
        <v>1</v>
      </c>
      <c r="D32" s="405"/>
      <c r="E32" s="406"/>
      <c r="F32" s="407"/>
      <c r="G32" s="408">
        <v>48</v>
      </c>
      <c r="H32" s="409">
        <v>12</v>
      </c>
      <c r="I32" s="410"/>
      <c r="J32" s="411" t="s">
        <v>191</v>
      </c>
      <c r="K32" s="411"/>
      <c r="L32" s="412"/>
      <c r="M32" s="411"/>
      <c r="N32" s="411" t="s">
        <v>516</v>
      </c>
      <c r="O32" s="411" t="s">
        <v>329</v>
      </c>
      <c r="P32" s="412">
        <v>46</v>
      </c>
      <c r="Q32" s="413" t="s">
        <v>447</v>
      </c>
    </row>
    <row r="33" spans="1:17" ht="15">
      <c r="A33" s="364"/>
      <c r="B33" s="387"/>
      <c r="C33" s="372">
        <v>1</v>
      </c>
      <c r="D33" s="365"/>
      <c r="E33" s="159"/>
      <c r="F33" s="160"/>
      <c r="G33" s="160"/>
      <c r="H33" s="161"/>
      <c r="I33" s="48"/>
      <c r="J33" s="48"/>
      <c r="K33" s="48"/>
      <c r="L33" s="42"/>
      <c r="M33" s="48"/>
      <c r="N33" s="48" t="s">
        <v>330</v>
      </c>
      <c r="O33" s="48"/>
      <c r="P33" s="42"/>
      <c r="Q33" s="93"/>
    </row>
    <row r="34" spans="1:17" ht="15.75" thickBot="1">
      <c r="A34" s="364"/>
      <c r="B34" s="403" t="s">
        <v>520</v>
      </c>
      <c r="C34" s="404"/>
      <c r="D34" s="403"/>
      <c r="E34" s="375"/>
      <c r="F34" s="375"/>
      <c r="G34" s="375"/>
      <c r="H34" s="403">
        <v>62</v>
      </c>
      <c r="I34" s="376"/>
      <c r="J34" s="376"/>
      <c r="K34" s="376"/>
      <c r="L34" s="377"/>
      <c r="M34" s="376"/>
      <c r="N34" s="376"/>
      <c r="O34" s="376"/>
      <c r="P34" s="377"/>
      <c r="Q34" s="378"/>
    </row>
    <row r="35" spans="1:17" ht="15.75" thickBot="1">
      <c r="A35" s="364"/>
      <c r="B35" s="487" t="s">
        <v>18</v>
      </c>
      <c r="C35" s="488">
        <v>0.6</v>
      </c>
      <c r="D35" s="414"/>
      <c r="E35" s="415"/>
      <c r="F35" s="416"/>
      <c r="G35" s="417"/>
      <c r="H35" s="418"/>
      <c r="I35" s="419"/>
      <c r="J35" s="420"/>
      <c r="L35" s="421"/>
      <c r="M35" s="420" t="s">
        <v>202</v>
      </c>
      <c r="N35" s="422" t="s">
        <v>264</v>
      </c>
      <c r="P35" s="421"/>
      <c r="Q35" s="423" t="s">
        <v>99</v>
      </c>
    </row>
    <row r="36" spans="1:17" ht="15">
      <c r="A36" s="364"/>
      <c r="B36" s="489" t="s">
        <v>152</v>
      </c>
      <c r="C36" s="530">
        <v>0.3</v>
      </c>
      <c r="D36" s="449"/>
      <c r="E36" s="459">
        <v>12</v>
      </c>
      <c r="F36" s="450">
        <v>4</v>
      </c>
      <c r="G36" s="116"/>
      <c r="H36" s="117"/>
      <c r="I36" s="112" t="s">
        <v>106</v>
      </c>
      <c r="J36" s="112" t="s">
        <v>517</v>
      </c>
      <c r="L36" s="118"/>
      <c r="M36" s="112"/>
      <c r="N36" s="80"/>
      <c r="O36" s="422" t="s">
        <v>203</v>
      </c>
      <c r="P36" s="118"/>
      <c r="Q36" s="451" t="s">
        <v>180</v>
      </c>
    </row>
    <row r="37" spans="1:17" ht="15">
      <c r="A37" s="364"/>
      <c r="B37" s="489" t="s">
        <v>104</v>
      </c>
      <c r="C37" s="531"/>
      <c r="D37" s="449"/>
      <c r="E37" s="459">
        <v>6</v>
      </c>
      <c r="F37" s="450"/>
      <c r="G37" s="116"/>
      <c r="H37" s="117"/>
      <c r="I37" s="112" t="s">
        <v>105</v>
      </c>
      <c r="J37" s="112"/>
      <c r="L37" s="118"/>
      <c r="M37" s="112"/>
      <c r="N37" s="80"/>
      <c r="O37" s="80"/>
      <c r="P37" s="118"/>
      <c r="Q37" s="451"/>
    </row>
    <row r="38" spans="1:17" ht="15.75" thickBot="1">
      <c r="A38" s="364"/>
      <c r="B38" s="489" t="s">
        <v>549</v>
      </c>
      <c r="C38" s="490">
        <v>0.3</v>
      </c>
      <c r="D38" s="449"/>
      <c r="E38" s="156"/>
      <c r="F38" s="450"/>
      <c r="G38" s="116">
        <v>16</v>
      </c>
      <c r="H38" s="117"/>
      <c r="I38" s="461"/>
      <c r="J38" s="460"/>
      <c r="K38" s="460" t="s">
        <v>428</v>
      </c>
      <c r="L38" s="118"/>
      <c r="M38" s="112"/>
      <c r="N38" s="80"/>
      <c r="O38" s="80"/>
      <c r="P38" s="118"/>
      <c r="Q38" s="451"/>
    </row>
    <row r="39" spans="1:17" ht="15.75" thickBot="1">
      <c r="A39" s="364"/>
      <c r="B39" s="491" t="s">
        <v>113</v>
      </c>
      <c r="C39" s="492">
        <v>0.4</v>
      </c>
      <c r="D39" s="163"/>
      <c r="E39" s="158"/>
      <c r="F39" s="134"/>
      <c r="G39" s="134"/>
      <c r="H39" s="135"/>
      <c r="I39" s="128" t="s">
        <v>436</v>
      </c>
      <c r="K39" s="400"/>
      <c r="L39" s="126"/>
      <c r="M39" s="128" t="s">
        <v>468</v>
      </c>
      <c r="N39" s="128"/>
      <c r="O39" s="128"/>
      <c r="P39" s="126"/>
      <c r="Q39" s="131" t="s">
        <v>469</v>
      </c>
    </row>
    <row r="40" spans="1:17" ht="15.75" customHeight="1">
      <c r="A40" s="364"/>
      <c r="B40" s="493" t="s">
        <v>183</v>
      </c>
      <c r="C40" s="494">
        <v>0.2</v>
      </c>
      <c r="D40" s="223"/>
      <c r="E40" s="222">
        <v>12</v>
      </c>
      <c r="F40" s="15"/>
      <c r="G40" s="15"/>
      <c r="H40" s="16"/>
      <c r="K40" s="48"/>
      <c r="L40" s="42"/>
      <c r="O40" s="411" t="s">
        <v>203</v>
      </c>
      <c r="P40" s="42"/>
      <c r="Q40" s="451" t="s">
        <v>414</v>
      </c>
    </row>
    <row r="41" spans="1:17" ht="15.75" customHeight="1">
      <c r="A41" s="364"/>
      <c r="B41" s="493" t="s">
        <v>479</v>
      </c>
      <c r="C41" s="494">
        <v>0.05</v>
      </c>
      <c r="D41" s="223"/>
      <c r="E41" s="222">
        <v>4</v>
      </c>
      <c r="F41" s="15"/>
      <c r="G41" s="15"/>
      <c r="H41" s="16"/>
      <c r="I41" t="s">
        <v>548</v>
      </c>
      <c r="K41" s="48"/>
      <c r="L41" s="42"/>
      <c r="O41" s="48"/>
      <c r="P41" s="42"/>
      <c r="Q41" s="451"/>
    </row>
    <row r="42" spans="1:17" ht="15">
      <c r="A42" s="364"/>
      <c r="B42" s="493" t="s">
        <v>184</v>
      </c>
      <c r="C42" s="494">
        <v>0.15</v>
      </c>
      <c r="D42" s="223"/>
      <c r="E42" s="222">
        <v>2</v>
      </c>
      <c r="F42" s="15">
        <v>6</v>
      </c>
      <c r="G42" s="15"/>
      <c r="H42" s="16"/>
      <c r="I42" t="s">
        <v>435</v>
      </c>
      <c r="J42" s="128" t="s">
        <v>366</v>
      </c>
      <c r="L42" s="42"/>
      <c r="P42" s="42"/>
      <c r="Q42" s="451"/>
    </row>
    <row r="43" spans="1:17" ht="15.75" thickBot="1">
      <c r="A43" s="364"/>
      <c r="B43" s="373"/>
      <c r="C43" s="374">
        <f>C35+C39</f>
        <v>1</v>
      </c>
      <c r="D43" s="373"/>
      <c r="E43" s="375"/>
      <c r="F43" s="375"/>
      <c r="G43" s="375"/>
      <c r="H43" s="373"/>
      <c r="I43" s="376"/>
      <c r="J43" s="376"/>
      <c r="K43" s="376"/>
      <c r="L43" s="377"/>
      <c r="M43" s="376"/>
      <c r="N43" s="376"/>
      <c r="O43" s="376"/>
      <c r="P43" s="377"/>
      <c r="Q43" s="378"/>
    </row>
    <row r="44" spans="1:17" ht="15.75" thickBot="1">
      <c r="A44" s="18" t="s">
        <v>22</v>
      </c>
      <c r="B44" s="379"/>
      <c r="C44" s="380"/>
      <c r="D44" s="381">
        <v>5</v>
      </c>
      <c r="E44" s="382"/>
      <c r="F44" s="382"/>
      <c r="G44" s="382"/>
      <c r="H44" s="379"/>
      <c r="I44" s="383"/>
      <c r="J44" s="384"/>
      <c r="K44" s="384"/>
      <c r="L44" s="385"/>
      <c r="M44" s="384"/>
      <c r="N44" s="384"/>
      <c r="O44" s="384"/>
      <c r="P44" s="385"/>
      <c r="Q44" s="386"/>
    </row>
    <row r="45" spans="1:17" ht="16.5" thickBot="1" thickTop="1">
      <c r="A45" s="47" t="s">
        <v>158</v>
      </c>
      <c r="B45" s="33"/>
      <c r="C45" s="355"/>
      <c r="D45" s="28">
        <f>SUM(D10,D16,D23,D44)</f>
        <v>30</v>
      </c>
      <c r="E45" s="306">
        <f>SUM(E10,E16,E23)</f>
        <v>99</v>
      </c>
      <c r="F45" s="307">
        <f>SUM(F10,F16,F23)</f>
        <v>54</v>
      </c>
      <c r="G45" s="307">
        <f>SUM(G10,G16,G23)</f>
        <v>156</v>
      </c>
      <c r="H45" s="308">
        <f>SUM(H10,H16,H23)</f>
        <v>4</v>
      </c>
      <c r="K45" s="48"/>
      <c r="L45" s="42"/>
      <c r="O45" s="48"/>
      <c r="P45" s="42"/>
      <c r="Q45" s="93"/>
    </row>
    <row r="46" spans="1:17" ht="16.5" thickBot="1" thickTop="1">
      <c r="A46" s="29"/>
      <c r="B46" s="29"/>
      <c r="D46" s="30"/>
      <c r="E46" s="31"/>
      <c r="F46" s="32"/>
      <c r="G46" s="32"/>
      <c r="H46" s="33">
        <f>SUM(E45:G45)</f>
        <v>309</v>
      </c>
      <c r="I46" s="43"/>
      <c r="J46" s="39"/>
      <c r="K46" s="39"/>
      <c r="L46" s="41"/>
      <c r="M46" s="39"/>
      <c r="N46" s="39"/>
      <c r="O46" s="39"/>
      <c r="P46" s="41"/>
      <c r="Q46" s="78"/>
    </row>
    <row r="47" spans="5:8" ht="15.75" thickTop="1">
      <c r="E47" s="366" t="s">
        <v>400</v>
      </c>
      <c r="F47" s="38"/>
      <c r="G47" s="367" t="s">
        <v>242</v>
      </c>
      <c r="H47" s="368">
        <f>SUM(H46+H25)</f>
        <v>369</v>
      </c>
    </row>
    <row r="48" spans="5:8" ht="15">
      <c r="E48" s="51"/>
      <c r="F48" s="48"/>
      <c r="G48" s="369" t="s">
        <v>143</v>
      </c>
      <c r="H48" s="370">
        <f>SUM(H46+H31)</f>
        <v>369</v>
      </c>
    </row>
    <row r="49" spans="5:8" ht="15.75" thickBot="1">
      <c r="E49" s="43"/>
      <c r="F49" s="39"/>
      <c r="G49" s="343" t="s">
        <v>520</v>
      </c>
      <c r="H49" s="371">
        <f>SUM(H46+H34)</f>
        <v>371</v>
      </c>
    </row>
    <row r="50" ht="12.75" thickTop="1"/>
  </sheetData>
  <sheetProtection/>
  <mergeCells count="2">
    <mergeCell ref="Q26:Q27"/>
    <mergeCell ref="C36:C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="180" zoomScaleNormal="180" zoomScalePageLayoutView="0" workbookViewId="0" topLeftCell="A1">
      <selection activeCell="G26" sqref="G26"/>
    </sheetView>
  </sheetViews>
  <sheetFormatPr defaultColWidth="11.421875" defaultRowHeight="12.75"/>
  <cols>
    <col min="1" max="1" width="12.421875" style="0" customWidth="1"/>
    <col min="2" max="2" width="22.421875" style="0" customWidth="1"/>
    <col min="3" max="3" width="12.7109375" style="53" customWidth="1"/>
    <col min="4" max="4" width="13.421875" style="0" customWidth="1"/>
    <col min="10" max="10" width="19.28125" style="0" customWidth="1"/>
  </cols>
  <sheetData>
    <row r="1" ht="16.5">
      <c r="A1" s="1" t="s">
        <v>384</v>
      </c>
    </row>
    <row r="2" ht="12.75" thickBot="1">
      <c r="A2" s="2"/>
    </row>
    <row r="3" spans="1:18" ht="12.75" thickTop="1">
      <c r="A3" s="3"/>
      <c r="B3" s="331"/>
      <c r="C3" s="321"/>
      <c r="D3" s="5"/>
      <c r="E3" s="6" t="s">
        <v>400</v>
      </c>
      <c r="F3" s="7"/>
      <c r="G3" s="7"/>
      <c r="H3" s="36"/>
      <c r="I3" s="36"/>
      <c r="J3" s="44" t="s">
        <v>418</v>
      </c>
      <c r="K3" s="38"/>
      <c r="L3" s="38"/>
      <c r="M3" s="40"/>
      <c r="N3" s="44" t="s">
        <v>229</v>
      </c>
      <c r="O3" s="38"/>
      <c r="P3" s="38"/>
      <c r="Q3" s="40"/>
      <c r="R3" s="4" t="s">
        <v>145</v>
      </c>
    </row>
    <row r="4" spans="1:18" ht="12.75" thickBot="1">
      <c r="A4" s="330" t="s">
        <v>401</v>
      </c>
      <c r="B4" s="63" t="s">
        <v>235</v>
      </c>
      <c r="C4" s="332" t="s">
        <v>138</v>
      </c>
      <c r="D4" s="60" t="s">
        <v>378</v>
      </c>
      <c r="E4" s="61" t="s">
        <v>379</v>
      </c>
      <c r="F4" s="61" t="s">
        <v>380</v>
      </c>
      <c r="G4" s="61" t="s">
        <v>381</v>
      </c>
      <c r="H4" s="62" t="s">
        <v>115</v>
      </c>
      <c r="I4" s="62" t="s">
        <v>241</v>
      </c>
      <c r="J4" s="61" t="s">
        <v>379</v>
      </c>
      <c r="K4" s="61" t="s">
        <v>380</v>
      </c>
      <c r="L4" s="61" t="s">
        <v>381</v>
      </c>
      <c r="M4" s="63" t="s">
        <v>206</v>
      </c>
      <c r="N4" s="61" t="s">
        <v>379</v>
      </c>
      <c r="O4" s="61" t="s">
        <v>380</v>
      </c>
      <c r="P4" s="61" t="s">
        <v>381</v>
      </c>
      <c r="Q4" s="63" t="s">
        <v>206</v>
      </c>
      <c r="R4" s="60"/>
    </row>
    <row r="5" spans="1:18" s="311" customFormat="1" ht="12.75" thickTop="1">
      <c r="A5" s="312"/>
      <c r="B5" s="313"/>
      <c r="C5" s="437"/>
      <c r="D5" s="425"/>
      <c r="E5" s="315"/>
      <c r="F5" s="315"/>
      <c r="G5" s="315"/>
      <c r="H5" s="425"/>
      <c r="I5" s="425"/>
      <c r="J5" s="310"/>
      <c r="K5" s="310"/>
      <c r="L5" s="310"/>
      <c r="M5" s="142"/>
      <c r="N5" s="310"/>
      <c r="O5" s="310"/>
      <c r="P5" s="310"/>
      <c r="Q5" s="142"/>
      <c r="R5" s="309"/>
    </row>
    <row r="6" spans="1:18" ht="12">
      <c r="A6" s="46"/>
      <c r="B6" s="320" t="s">
        <v>295</v>
      </c>
      <c r="C6" s="537">
        <v>0.5</v>
      </c>
      <c r="D6" s="444"/>
      <c r="E6" s="14"/>
      <c r="F6" s="15">
        <v>40</v>
      </c>
      <c r="G6" s="15"/>
      <c r="H6" s="56"/>
      <c r="I6" s="184"/>
      <c r="K6" t="s">
        <v>178</v>
      </c>
      <c r="M6" s="81" t="s">
        <v>178</v>
      </c>
      <c r="O6" t="s">
        <v>117</v>
      </c>
      <c r="P6" s="534"/>
      <c r="Q6" s="81" t="s">
        <v>117</v>
      </c>
      <c r="R6" s="93" t="s">
        <v>414</v>
      </c>
    </row>
    <row r="7" spans="1:18" ht="12">
      <c r="A7" s="46"/>
      <c r="B7" s="320" t="s">
        <v>538</v>
      </c>
      <c r="C7" s="538"/>
      <c r="D7" s="445"/>
      <c r="E7" s="188">
        <v>4</v>
      </c>
      <c r="F7" s="22"/>
      <c r="G7" s="22"/>
      <c r="H7" s="23"/>
      <c r="I7" s="23"/>
      <c r="J7" s="53"/>
      <c r="K7" s="52"/>
      <c r="M7" s="42"/>
      <c r="P7" s="48"/>
      <c r="Q7" s="42"/>
      <c r="R7" s="96"/>
    </row>
    <row r="8" spans="1:18" ht="12">
      <c r="A8" s="46"/>
      <c r="B8" s="320" t="s">
        <v>533</v>
      </c>
      <c r="C8" s="538">
        <v>0.3</v>
      </c>
      <c r="D8" s="439"/>
      <c r="E8" s="188">
        <v>27</v>
      </c>
      <c r="F8" s="22"/>
      <c r="G8" s="22"/>
      <c r="H8" s="23"/>
      <c r="I8" s="23"/>
      <c r="J8" s="55" t="s">
        <v>221</v>
      </c>
      <c r="K8" s="52"/>
      <c r="M8" s="42"/>
      <c r="N8" t="s">
        <v>512</v>
      </c>
      <c r="P8" s="48"/>
      <c r="Q8" s="42"/>
      <c r="R8" s="93" t="s">
        <v>146</v>
      </c>
    </row>
    <row r="9" spans="1:18" ht="12">
      <c r="A9" s="46"/>
      <c r="B9" s="320" t="s">
        <v>529</v>
      </c>
      <c r="C9" s="538">
        <v>0.2</v>
      </c>
      <c r="D9" s="446"/>
      <c r="E9" s="189">
        <v>16</v>
      </c>
      <c r="F9" s="268"/>
      <c r="G9" s="269"/>
      <c r="H9" s="56"/>
      <c r="I9" s="184"/>
      <c r="J9" s="55" t="s">
        <v>554</v>
      </c>
      <c r="K9" s="270" t="s">
        <v>284</v>
      </c>
      <c r="L9" s="53"/>
      <c r="M9" s="271"/>
      <c r="N9" s="55" t="s">
        <v>274</v>
      </c>
      <c r="P9" s="48"/>
      <c r="Q9" s="271"/>
      <c r="R9" s="96" t="s">
        <v>389</v>
      </c>
    </row>
    <row r="10" spans="1:18" ht="12">
      <c r="A10" s="46"/>
      <c r="B10" s="320" t="s">
        <v>441</v>
      </c>
      <c r="C10" s="538"/>
      <c r="D10" s="446"/>
      <c r="E10" s="189"/>
      <c r="F10" s="168">
        <v>12</v>
      </c>
      <c r="G10" s="168"/>
      <c r="H10" s="79"/>
      <c r="I10" s="79"/>
      <c r="J10" s="55" t="s">
        <v>270</v>
      </c>
      <c r="K10" s="80"/>
      <c r="L10" s="55"/>
      <c r="M10" s="81"/>
      <c r="N10" s="55"/>
      <c r="O10" s="55" t="s">
        <v>370</v>
      </c>
      <c r="P10" s="48"/>
      <c r="Q10" s="42"/>
      <c r="R10" s="94" t="s">
        <v>505</v>
      </c>
    </row>
    <row r="11" spans="1:18" ht="12">
      <c r="A11" s="46"/>
      <c r="B11" s="320" t="s">
        <v>506</v>
      </c>
      <c r="C11" s="537"/>
      <c r="D11" s="439"/>
      <c r="E11" s="21"/>
      <c r="F11" s="22">
        <v>20</v>
      </c>
      <c r="G11" s="22"/>
      <c r="H11" s="79"/>
      <c r="I11" s="23"/>
      <c r="K11" t="s">
        <v>118</v>
      </c>
      <c r="M11" s="42" t="s">
        <v>504</v>
      </c>
      <c r="O11" s="534" t="s">
        <v>371</v>
      </c>
      <c r="P11" t="s">
        <v>253</v>
      </c>
      <c r="Q11" s="42" t="s">
        <v>371</v>
      </c>
      <c r="R11" s="93" t="s">
        <v>84</v>
      </c>
    </row>
    <row r="12" spans="1:18" ht="15.75" thickBot="1">
      <c r="A12" s="18" t="s">
        <v>285</v>
      </c>
      <c r="B12" s="281"/>
      <c r="C12" s="532">
        <f>SUM(C6:C11)</f>
        <v>1</v>
      </c>
      <c r="D12" s="34">
        <v>7</v>
      </c>
      <c r="E12" s="24">
        <f>SUM(E7:E11)</f>
        <v>47</v>
      </c>
      <c r="F12" s="25">
        <f>SUM(F7:F11)</f>
        <v>32</v>
      </c>
      <c r="G12" s="25">
        <f>SUM(G7:G11)</f>
        <v>0</v>
      </c>
      <c r="H12" s="26">
        <f>SUM(H7:H11)</f>
        <v>0</v>
      </c>
      <c r="I12" s="26"/>
      <c r="J12" s="43"/>
      <c r="K12" s="39"/>
      <c r="L12" s="39"/>
      <c r="M12" s="41"/>
      <c r="N12" s="43"/>
      <c r="O12" s="39"/>
      <c r="P12" s="39"/>
      <c r="R12" s="78"/>
    </row>
    <row r="13" spans="1:18" ht="16.5" thickBot="1" thickTop="1">
      <c r="A13" s="64"/>
      <c r="B13" s="293"/>
      <c r="C13" s="533"/>
      <c r="D13" s="185"/>
      <c r="E13" s="186"/>
      <c r="F13" s="187"/>
      <c r="G13" s="187"/>
      <c r="H13" s="185"/>
      <c r="I13" s="185"/>
      <c r="J13" s="51"/>
      <c r="K13" s="48"/>
      <c r="L13" s="48"/>
      <c r="M13" s="42"/>
      <c r="N13" s="48"/>
      <c r="O13" s="48"/>
      <c r="P13" s="48"/>
      <c r="R13" s="93"/>
    </row>
    <row r="14" spans="1:18" ht="15.75" thickTop="1">
      <c r="A14" s="67"/>
      <c r="B14" s="320" t="s">
        <v>116</v>
      </c>
      <c r="C14" s="538">
        <v>0.6</v>
      </c>
      <c r="D14" s="447"/>
      <c r="E14" s="190"/>
      <c r="F14" s="191"/>
      <c r="G14" s="191"/>
      <c r="H14" s="192"/>
      <c r="I14" s="192"/>
      <c r="J14" s="51"/>
      <c r="K14" s="48"/>
      <c r="L14" s="48"/>
      <c r="M14" s="42"/>
      <c r="N14" s="48"/>
      <c r="O14" s="48"/>
      <c r="P14" s="48"/>
      <c r="Q14" s="40"/>
      <c r="R14" s="93"/>
    </row>
    <row r="15" spans="1:18" ht="15">
      <c r="A15" s="67"/>
      <c r="B15" s="320" t="s">
        <v>383</v>
      </c>
      <c r="C15" s="539">
        <v>0.4</v>
      </c>
      <c r="D15" s="448"/>
      <c r="E15" s="173"/>
      <c r="F15" s="535"/>
      <c r="G15" s="174"/>
      <c r="H15" s="175"/>
      <c r="I15" s="536">
        <v>100</v>
      </c>
      <c r="J15" s="51"/>
      <c r="K15" s="48"/>
      <c r="L15" s="48"/>
      <c r="M15" s="42"/>
      <c r="N15" s="48"/>
      <c r="O15" s="48"/>
      <c r="P15" s="48"/>
      <c r="Q15" s="42"/>
      <c r="R15" s="93" t="s">
        <v>282</v>
      </c>
    </row>
    <row r="16" spans="1:18" ht="15.75" thickBot="1">
      <c r="A16" s="18" t="s">
        <v>20</v>
      </c>
      <c r="B16" s="19"/>
      <c r="C16" s="322">
        <f>SUM(C14:C15)</f>
        <v>1</v>
      </c>
      <c r="D16" s="19">
        <v>8</v>
      </c>
      <c r="E16" s="18">
        <f>SUM(E14:E15)</f>
        <v>0</v>
      </c>
      <c r="F16" s="17">
        <f>SUM(F14:F15)</f>
        <v>0</v>
      </c>
      <c r="G16" s="17">
        <f>SUM(G14:G15)</f>
        <v>0</v>
      </c>
      <c r="H16" s="19">
        <f>SUM(H14:H15)</f>
        <v>0</v>
      </c>
      <c r="I16" s="19">
        <f>SUM(I14:I15)</f>
        <v>100</v>
      </c>
      <c r="J16" s="43"/>
      <c r="K16" s="39"/>
      <c r="L16" s="39"/>
      <c r="M16" s="41"/>
      <c r="N16" s="39"/>
      <c r="O16" s="39"/>
      <c r="P16" s="39"/>
      <c r="Q16" s="41"/>
      <c r="R16" s="78"/>
    </row>
    <row r="17" spans="1:9" ht="15.75" thickBot="1">
      <c r="A17" s="47" t="s">
        <v>158</v>
      </c>
      <c r="B17" s="27"/>
      <c r="C17" s="323"/>
      <c r="D17" s="28">
        <f aca="true" t="shared" si="0" ref="D17:I17">SUM(D16,D12)</f>
        <v>15</v>
      </c>
      <c r="E17" s="28">
        <f t="shared" si="0"/>
        <v>47</v>
      </c>
      <c r="F17" s="28">
        <f t="shared" si="0"/>
        <v>32</v>
      </c>
      <c r="G17" s="28">
        <f t="shared" si="0"/>
        <v>0</v>
      </c>
      <c r="H17" s="28">
        <f t="shared" si="0"/>
        <v>0</v>
      </c>
      <c r="I17" s="28">
        <f t="shared" si="0"/>
        <v>100</v>
      </c>
    </row>
    <row r="18" spans="1:9" ht="16.5" thickBot="1" thickTop="1">
      <c r="A18" s="55"/>
      <c r="B18" s="55"/>
      <c r="D18" s="97"/>
      <c r="E18" s="31" t="s">
        <v>400</v>
      </c>
      <c r="F18" s="32"/>
      <c r="G18" s="32"/>
      <c r="H18" s="33"/>
      <c r="I18" s="33">
        <f>SUM(E17:H17)</f>
        <v>79</v>
      </c>
    </row>
    <row r="20" spans="2:3" ht="12">
      <c r="B20" s="2" t="s">
        <v>511</v>
      </c>
      <c r="C20" s="438"/>
    </row>
    <row r="21" spans="2:4" ht="12">
      <c r="B21" s="55" t="s">
        <v>142</v>
      </c>
      <c r="D21" s="55" t="s">
        <v>24</v>
      </c>
    </row>
    <row r="22" spans="2:4" ht="12">
      <c r="B22" s="55" t="s">
        <v>23</v>
      </c>
      <c r="D22" s="55" t="s">
        <v>271</v>
      </c>
    </row>
    <row r="23" ht="12">
      <c r="B23" s="55"/>
    </row>
    <row r="27" ht="12">
      <c r="D27" t="s">
        <v>341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zoomScale="150" zoomScaleNormal="150" zoomScalePageLayoutView="0" workbookViewId="0" topLeftCell="A1">
      <selection activeCell="A2" sqref="A2:B43"/>
    </sheetView>
  </sheetViews>
  <sheetFormatPr defaultColWidth="11.421875" defaultRowHeight="12.75"/>
  <cols>
    <col min="1" max="1" width="16.140625" style="0" customWidth="1"/>
    <col min="2" max="2" width="40.8515625" style="0" customWidth="1"/>
    <col min="3" max="3" width="28.8515625" style="0" customWidth="1"/>
    <col min="4" max="4" width="15.140625" style="596" customWidth="1"/>
    <col min="5" max="5" width="15.28125" style="0" customWidth="1"/>
    <col min="6" max="6" width="10.421875" style="0" customWidth="1"/>
    <col min="7" max="7" width="8.421875" style="0" customWidth="1"/>
    <col min="8" max="8" width="9.7109375" style="0" customWidth="1"/>
    <col min="9" max="9" width="8.7109375" style="0" customWidth="1"/>
    <col min="10" max="10" width="24.8515625" style="0" customWidth="1"/>
  </cols>
  <sheetData>
    <row r="1" spans="1:10" ht="12.75" thickBot="1">
      <c r="A1" s="201" t="s">
        <v>401</v>
      </c>
      <c r="B1" s="202" t="s">
        <v>235</v>
      </c>
      <c r="C1" s="202" t="s">
        <v>357</v>
      </c>
      <c r="D1" s="332" t="s">
        <v>138</v>
      </c>
      <c r="E1" s="203" t="s">
        <v>378</v>
      </c>
      <c r="F1" s="204" t="s">
        <v>379</v>
      </c>
      <c r="G1" s="204" t="s">
        <v>380</v>
      </c>
      <c r="H1" s="204" t="s">
        <v>381</v>
      </c>
      <c r="I1" s="205" t="s">
        <v>386</v>
      </c>
      <c r="J1" s="206" t="s">
        <v>379</v>
      </c>
    </row>
    <row r="2" spans="1:10" s="546" customFormat="1" ht="12.75" thickTop="1">
      <c r="A2" s="630" t="s">
        <v>27</v>
      </c>
      <c r="B2" s="631"/>
      <c r="C2" s="540"/>
      <c r="D2" s="541"/>
      <c r="E2" s="542"/>
      <c r="F2" s="543"/>
      <c r="G2" s="543"/>
      <c r="H2" s="543"/>
      <c r="I2" s="544"/>
      <c r="J2" s="545"/>
    </row>
    <row r="3" spans="1:10" ht="12">
      <c r="A3" s="632"/>
      <c r="B3" s="633" t="s">
        <v>200</v>
      </c>
      <c r="C3" s="107"/>
      <c r="D3" s="547">
        <v>0.1</v>
      </c>
      <c r="E3" s="219"/>
      <c r="F3" s="207">
        <v>20</v>
      </c>
      <c r="G3" s="208"/>
      <c r="H3" s="208"/>
      <c r="I3" s="209"/>
      <c r="J3" s="210" t="s">
        <v>185</v>
      </c>
    </row>
    <row r="4" spans="1:10" ht="12">
      <c r="A4" s="632"/>
      <c r="B4" s="634" t="s">
        <v>195</v>
      </c>
      <c r="C4" s="107"/>
      <c r="D4" s="547">
        <v>0.1</v>
      </c>
      <c r="E4" s="219"/>
      <c r="F4" s="207">
        <v>20</v>
      </c>
      <c r="G4" s="208"/>
      <c r="H4" s="208"/>
      <c r="I4" s="209"/>
      <c r="J4" s="210" t="s">
        <v>185</v>
      </c>
    </row>
    <row r="5" spans="1:10" ht="12">
      <c r="A5" s="632"/>
      <c r="B5" s="635" t="s">
        <v>28</v>
      </c>
      <c r="C5" s="107"/>
      <c r="D5" s="547">
        <v>0.1</v>
      </c>
      <c r="E5" s="219"/>
      <c r="F5" s="207">
        <v>20</v>
      </c>
      <c r="G5" s="208"/>
      <c r="H5" s="208"/>
      <c r="I5" s="209"/>
      <c r="J5" s="210" t="s">
        <v>29</v>
      </c>
    </row>
    <row r="6" spans="1:10" ht="12">
      <c r="A6" s="632"/>
      <c r="B6" s="636" t="s">
        <v>552</v>
      </c>
      <c r="C6" s="107"/>
      <c r="D6" s="548">
        <v>0.05</v>
      </c>
      <c r="E6" s="211"/>
      <c r="F6" s="212">
        <v>10</v>
      </c>
      <c r="G6" s="213"/>
      <c r="H6" s="213"/>
      <c r="I6" s="214"/>
      <c r="J6" s="210" t="s">
        <v>30</v>
      </c>
    </row>
    <row r="7" spans="1:10" ht="12">
      <c r="A7" s="637" t="s">
        <v>31</v>
      </c>
      <c r="B7" s="636"/>
      <c r="C7" s="107"/>
      <c r="D7" s="548"/>
      <c r="E7" s="549"/>
      <c r="F7" s="218"/>
      <c r="G7" s="218"/>
      <c r="H7" s="218"/>
      <c r="I7" s="214"/>
      <c r="J7" s="216"/>
    </row>
    <row r="8" spans="1:18" s="53" customFormat="1" ht="12">
      <c r="A8" s="632"/>
      <c r="B8" s="636" t="s">
        <v>32</v>
      </c>
      <c r="C8" s="550"/>
      <c r="D8" s="548">
        <v>0.05</v>
      </c>
      <c r="E8" s="211"/>
      <c r="F8" s="218">
        <v>6</v>
      </c>
      <c r="G8" s="218"/>
      <c r="H8" s="218"/>
      <c r="I8" s="214"/>
      <c r="J8" s="216" t="s">
        <v>33</v>
      </c>
      <c r="K8"/>
      <c r="L8"/>
      <c r="M8"/>
      <c r="N8"/>
      <c r="O8"/>
      <c r="P8"/>
      <c r="Q8"/>
      <c r="R8"/>
    </row>
    <row r="9" spans="1:18" s="53" customFormat="1" ht="12">
      <c r="A9" s="632"/>
      <c r="B9" s="636" t="s">
        <v>34</v>
      </c>
      <c r="C9" s="550"/>
      <c r="D9" s="548">
        <v>0.05</v>
      </c>
      <c r="E9" s="211"/>
      <c r="F9" s="217">
        <v>6</v>
      </c>
      <c r="G9" s="217"/>
      <c r="H9" s="217"/>
      <c r="I9" s="214"/>
      <c r="J9" s="216" t="s">
        <v>363</v>
      </c>
      <c r="K9"/>
      <c r="L9"/>
      <c r="M9"/>
      <c r="N9"/>
      <c r="O9"/>
      <c r="P9"/>
      <c r="Q9"/>
      <c r="R9"/>
    </row>
    <row r="10" spans="1:18" s="53" customFormat="1" ht="12">
      <c r="A10" s="632"/>
      <c r="B10" s="636" t="s">
        <v>365</v>
      </c>
      <c r="C10" s="550"/>
      <c r="D10" s="548"/>
      <c r="E10" s="211"/>
      <c r="F10" s="217"/>
      <c r="G10" s="217"/>
      <c r="H10" s="217"/>
      <c r="I10" s="214">
        <v>2</v>
      </c>
      <c r="J10" s="216" t="s">
        <v>107</v>
      </c>
      <c r="K10"/>
      <c r="L10"/>
      <c r="M10"/>
      <c r="N10"/>
      <c r="O10"/>
      <c r="P10"/>
      <c r="Q10"/>
      <c r="R10"/>
    </row>
    <row r="11" spans="1:10" ht="16.5" customHeight="1">
      <c r="A11" s="637" t="s">
        <v>404</v>
      </c>
      <c r="B11" s="636"/>
      <c r="C11" s="107" t="s">
        <v>195</v>
      </c>
      <c r="D11" s="548">
        <v>0.3</v>
      </c>
      <c r="E11" s="551"/>
      <c r="F11" s="220"/>
      <c r="G11" s="213"/>
      <c r="H11" s="218">
        <v>60</v>
      </c>
      <c r="I11" s="209"/>
      <c r="J11" s="552" t="s">
        <v>35</v>
      </c>
    </row>
    <row r="12" spans="1:10" ht="16.5" customHeight="1" thickBot="1">
      <c r="A12" s="637" t="s">
        <v>36</v>
      </c>
      <c r="B12" s="636"/>
      <c r="D12" s="548"/>
      <c r="E12" s="551"/>
      <c r="F12" s="220"/>
      <c r="G12" s="213"/>
      <c r="H12" s="218"/>
      <c r="I12" s="214"/>
      <c r="J12" s="553"/>
    </row>
    <row r="13" spans="1:10" ht="14.25" customHeight="1">
      <c r="A13" s="637"/>
      <c r="B13" s="638" t="s">
        <v>37</v>
      </c>
      <c r="C13" s="239"/>
      <c r="D13" s="554">
        <v>0.05</v>
      </c>
      <c r="E13" s="231"/>
      <c r="F13" s="240">
        <v>8</v>
      </c>
      <c r="G13" s="240"/>
      <c r="H13" s="233"/>
      <c r="I13" s="244"/>
      <c r="J13" s="555" t="s">
        <v>38</v>
      </c>
    </row>
    <row r="14" spans="1:10" ht="14.25" customHeight="1">
      <c r="A14" s="637"/>
      <c r="B14" s="638" t="s">
        <v>39</v>
      </c>
      <c r="C14" s="239"/>
      <c r="D14" s="556">
        <v>0.025</v>
      </c>
      <c r="E14" s="237"/>
      <c r="F14" s="238">
        <v>3</v>
      </c>
      <c r="G14" s="238"/>
      <c r="H14" s="243"/>
      <c r="I14" s="244"/>
      <c r="J14" s="557" t="s">
        <v>108</v>
      </c>
    </row>
    <row r="15" spans="1:10" ht="14.25" customHeight="1">
      <c r="A15" s="637"/>
      <c r="B15" s="638" t="s">
        <v>40</v>
      </c>
      <c r="C15" s="239"/>
      <c r="D15" s="556">
        <v>0.025</v>
      </c>
      <c r="E15" s="237"/>
      <c r="F15" s="238">
        <v>3</v>
      </c>
      <c r="G15" s="238"/>
      <c r="H15" s="243"/>
      <c r="I15" s="558"/>
      <c r="J15" s="557" t="s">
        <v>41</v>
      </c>
    </row>
    <row r="16" spans="1:10" ht="12" customHeight="1">
      <c r="A16" s="637"/>
      <c r="B16" s="638" t="s">
        <v>42</v>
      </c>
      <c r="C16" s="239"/>
      <c r="D16" s="556">
        <v>0.05</v>
      </c>
      <c r="E16" s="237"/>
      <c r="F16" s="238"/>
      <c r="G16" s="238"/>
      <c r="H16" s="243">
        <v>12</v>
      </c>
      <c r="I16" s="244"/>
      <c r="J16" s="557" t="s">
        <v>43</v>
      </c>
    </row>
    <row r="17" spans="1:10" ht="12" customHeight="1">
      <c r="A17" s="637" t="s">
        <v>44</v>
      </c>
      <c r="B17" s="638"/>
      <c r="C17" s="239"/>
      <c r="D17" s="559"/>
      <c r="E17" s="560"/>
      <c r="F17" s="561"/>
      <c r="G17" s="561"/>
      <c r="H17" s="561"/>
      <c r="I17" s="558"/>
      <c r="J17" s="557"/>
    </row>
    <row r="18" spans="1:10" ht="12" customHeight="1">
      <c r="A18" s="637"/>
      <c r="B18" s="638" t="s">
        <v>45</v>
      </c>
      <c r="C18" s="239"/>
      <c r="D18" s="559">
        <v>0.05</v>
      </c>
      <c r="E18" s="562"/>
      <c r="F18" s="561">
        <v>6</v>
      </c>
      <c r="G18" s="561"/>
      <c r="H18" s="561"/>
      <c r="I18" s="244"/>
      <c r="J18" s="557" t="s">
        <v>46</v>
      </c>
    </row>
    <row r="19" spans="1:10" ht="12" customHeight="1">
      <c r="A19" s="637"/>
      <c r="B19" s="638" t="s">
        <v>47</v>
      </c>
      <c r="C19" s="239"/>
      <c r="D19" s="559">
        <v>0.05</v>
      </c>
      <c r="E19" s="562"/>
      <c r="F19" s="561">
        <v>10</v>
      </c>
      <c r="G19" s="561"/>
      <c r="H19" s="561"/>
      <c r="I19" s="558"/>
      <c r="J19" s="557" t="s">
        <v>364</v>
      </c>
    </row>
    <row r="20" spans="1:10" ht="12" customHeight="1">
      <c r="A20" s="637"/>
      <c r="B20" s="638" t="s">
        <v>48</v>
      </c>
      <c r="C20" s="239"/>
      <c r="D20" s="559"/>
      <c r="E20" s="562"/>
      <c r="F20" s="561">
        <v>4</v>
      </c>
      <c r="G20" s="561"/>
      <c r="H20" s="561"/>
      <c r="I20" s="558"/>
      <c r="J20" s="557" t="s">
        <v>49</v>
      </c>
    </row>
    <row r="21" spans="1:10" ht="12" customHeight="1">
      <c r="A21" s="637" t="s">
        <v>50</v>
      </c>
      <c r="B21" s="638"/>
      <c r="C21" s="239"/>
      <c r="D21" s="559"/>
      <c r="E21" s="562"/>
      <c r="F21" s="561"/>
      <c r="G21" s="561"/>
      <c r="H21" s="561"/>
      <c r="I21" s="558"/>
      <c r="J21" s="557"/>
    </row>
    <row r="22" spans="1:10" ht="12" customHeight="1">
      <c r="A22" s="637"/>
      <c r="B22" s="639" t="s">
        <v>302</v>
      </c>
      <c r="C22" s="277"/>
      <c r="D22" s="548"/>
      <c r="E22" s="563"/>
      <c r="F22" s="278"/>
      <c r="G22" s="279"/>
      <c r="H22" s="279"/>
      <c r="I22" s="280">
        <v>4</v>
      </c>
      <c r="J22" s="564" t="s">
        <v>303</v>
      </c>
    </row>
    <row r="23" spans="1:10" ht="12" customHeight="1">
      <c r="A23" s="637"/>
      <c r="B23" s="640" t="s">
        <v>304</v>
      </c>
      <c r="C23" s="107"/>
      <c r="D23" s="548"/>
      <c r="E23" s="219"/>
      <c r="F23" s="212"/>
      <c r="G23" s="228"/>
      <c r="H23" s="228"/>
      <c r="I23" s="16">
        <v>2</v>
      </c>
      <c r="J23" s="565" t="s">
        <v>51</v>
      </c>
    </row>
    <row r="24" spans="1:10" ht="15.75" thickBot="1">
      <c r="A24" s="641" t="s">
        <v>457</v>
      </c>
      <c r="B24" s="642"/>
      <c r="C24" s="224"/>
      <c r="D24" s="566">
        <f>SUM(D3:D19)</f>
        <v>1.0000000000000002</v>
      </c>
      <c r="E24" s="225">
        <v>12</v>
      </c>
      <c r="F24" s="567">
        <f>SUM(F3:F20)</f>
        <v>116</v>
      </c>
      <c r="G24" s="568"/>
      <c r="H24" s="568">
        <v>72</v>
      </c>
      <c r="I24" s="226">
        <v>6</v>
      </c>
      <c r="J24" s="227"/>
    </row>
    <row r="25" spans="1:10" ht="12">
      <c r="A25" s="632"/>
      <c r="B25" s="633" t="s">
        <v>199</v>
      </c>
      <c r="C25" s="569" t="s">
        <v>52</v>
      </c>
      <c r="D25" s="547">
        <v>0.5</v>
      </c>
      <c r="E25" s="219"/>
      <c r="F25" s="207">
        <v>10</v>
      </c>
      <c r="G25" s="208">
        <v>10</v>
      </c>
      <c r="H25" s="208"/>
      <c r="I25" s="209"/>
      <c r="J25" s="570" t="s">
        <v>544</v>
      </c>
    </row>
    <row r="26" spans="1:10" ht="12">
      <c r="A26" s="632"/>
      <c r="B26" s="633"/>
      <c r="C26" s="569" t="s">
        <v>53</v>
      </c>
      <c r="D26" s="547"/>
      <c r="E26" s="219"/>
      <c r="F26" s="207">
        <v>4</v>
      </c>
      <c r="G26" s="208"/>
      <c r="H26" s="208"/>
      <c r="I26" s="209"/>
      <c r="J26" s="570" t="s">
        <v>54</v>
      </c>
    </row>
    <row r="27" spans="1:10" ht="12">
      <c r="A27" s="632"/>
      <c r="B27" s="634" t="s">
        <v>423</v>
      </c>
      <c r="C27" s="107"/>
      <c r="D27" s="548">
        <v>0.4</v>
      </c>
      <c r="E27" s="219"/>
      <c r="F27" s="207">
        <v>16</v>
      </c>
      <c r="G27" s="208"/>
      <c r="H27" s="208"/>
      <c r="I27" s="209"/>
      <c r="J27" s="210" t="s">
        <v>454</v>
      </c>
    </row>
    <row r="28" spans="1:12" ht="12">
      <c r="A28" s="632"/>
      <c r="B28" s="635" t="s">
        <v>243</v>
      </c>
      <c r="C28" s="107"/>
      <c r="D28" s="548">
        <v>0.1</v>
      </c>
      <c r="E28" s="219"/>
      <c r="F28" s="207">
        <v>8</v>
      </c>
      <c r="G28" s="208"/>
      <c r="H28" s="208"/>
      <c r="I28" s="209"/>
      <c r="J28" s="215" t="s">
        <v>545</v>
      </c>
      <c r="L28" s="48"/>
    </row>
    <row r="29" spans="1:12" ht="15.75" thickBot="1">
      <c r="A29" s="641" t="s">
        <v>433</v>
      </c>
      <c r="B29" s="643"/>
      <c r="C29" s="571"/>
      <c r="D29" s="572">
        <f>SUM(D25:D28)</f>
        <v>1</v>
      </c>
      <c r="E29" s="573">
        <v>3</v>
      </c>
      <c r="F29" s="229">
        <v>38</v>
      </c>
      <c r="G29" s="230">
        <v>10</v>
      </c>
      <c r="H29" s="230"/>
      <c r="I29" s="226"/>
      <c r="J29" s="227"/>
      <c r="K29" s="574"/>
      <c r="L29" s="48"/>
    </row>
    <row r="30" spans="1:10" ht="12.75" thickTop="1">
      <c r="A30" s="632"/>
      <c r="B30" s="638" t="s">
        <v>434</v>
      </c>
      <c r="C30" s="575"/>
      <c r="D30" s="547">
        <v>0.4</v>
      </c>
      <c r="E30" s="576"/>
      <c r="F30" s="232"/>
      <c r="G30" s="233"/>
      <c r="H30" s="233"/>
      <c r="I30" s="234"/>
      <c r="J30" s="235"/>
    </row>
    <row r="31" spans="1:10" ht="12">
      <c r="A31" s="632"/>
      <c r="B31" s="644"/>
      <c r="C31" s="236" t="s">
        <v>55</v>
      </c>
      <c r="D31" s="548"/>
      <c r="E31" s="242"/>
      <c r="F31" s="232">
        <v>6</v>
      </c>
      <c r="G31" s="233"/>
      <c r="H31" s="233"/>
      <c r="I31" s="234"/>
      <c r="J31" s="235" t="s">
        <v>439</v>
      </c>
    </row>
    <row r="32" spans="1:10" ht="12">
      <c r="A32" s="632"/>
      <c r="B32" s="644"/>
      <c r="C32" s="236" t="s">
        <v>56</v>
      </c>
      <c r="D32" s="577"/>
      <c r="E32" s="242"/>
      <c r="F32" s="232">
        <v>8</v>
      </c>
      <c r="G32" s="233"/>
      <c r="H32" s="233"/>
      <c r="I32" s="234"/>
      <c r="J32" s="235" t="s">
        <v>440</v>
      </c>
    </row>
    <row r="33" spans="1:10" ht="12">
      <c r="A33" s="632"/>
      <c r="B33" s="645" t="s">
        <v>164</v>
      </c>
      <c r="C33" s="236"/>
      <c r="D33" s="548">
        <v>0.2</v>
      </c>
      <c r="E33" s="242"/>
      <c r="F33" s="232"/>
      <c r="G33" s="233"/>
      <c r="H33" s="233"/>
      <c r="I33" s="234"/>
      <c r="J33" s="235"/>
    </row>
    <row r="34" spans="1:10" ht="15">
      <c r="A34" s="632"/>
      <c r="B34" s="644"/>
      <c r="C34" s="236" t="s">
        <v>57</v>
      </c>
      <c r="D34" s="578"/>
      <c r="E34" s="242"/>
      <c r="F34" s="232">
        <v>2</v>
      </c>
      <c r="G34" s="233"/>
      <c r="H34" s="233"/>
      <c r="I34" s="234"/>
      <c r="J34" s="235" t="s">
        <v>439</v>
      </c>
    </row>
    <row r="35" spans="1:10" ht="12">
      <c r="A35" s="632"/>
      <c r="B35" s="644"/>
      <c r="C35" s="236" t="s">
        <v>58</v>
      </c>
      <c r="D35" s="577"/>
      <c r="E35" s="579"/>
      <c r="F35" s="238">
        <v>6</v>
      </c>
      <c r="G35" s="233"/>
      <c r="H35" s="233"/>
      <c r="I35" s="234"/>
      <c r="J35" s="235" t="s">
        <v>470</v>
      </c>
    </row>
    <row r="36" spans="1:10" ht="12">
      <c r="A36" s="632"/>
      <c r="B36" s="644" t="s">
        <v>471</v>
      </c>
      <c r="C36" s="580"/>
      <c r="D36" s="577">
        <v>0.4</v>
      </c>
      <c r="E36" s="579"/>
      <c r="F36" s="188"/>
      <c r="G36" s="240"/>
      <c r="H36" s="233"/>
      <c r="I36" s="234"/>
      <c r="J36" s="241"/>
    </row>
    <row r="37" spans="1:10" ht="12">
      <c r="A37" s="632"/>
      <c r="B37" s="645"/>
      <c r="C37" s="580" t="s">
        <v>59</v>
      </c>
      <c r="D37" s="577"/>
      <c r="E37" s="242"/>
      <c r="F37" s="222">
        <v>2</v>
      </c>
      <c r="G37" s="240"/>
      <c r="H37" s="233"/>
      <c r="I37" s="234"/>
      <c r="J37" s="581" t="s">
        <v>60</v>
      </c>
    </row>
    <row r="38" spans="1:10" ht="12">
      <c r="A38" s="632"/>
      <c r="B38" s="644"/>
      <c r="C38" s="236" t="s">
        <v>61</v>
      </c>
      <c r="D38" s="577"/>
      <c r="E38" s="242"/>
      <c r="F38" s="21">
        <v>5</v>
      </c>
      <c r="G38" s="240"/>
      <c r="H38" s="243"/>
      <c r="I38" s="234"/>
      <c r="J38" s="582" t="s">
        <v>62</v>
      </c>
    </row>
    <row r="39" spans="1:10" ht="12">
      <c r="A39" s="632"/>
      <c r="B39" s="644"/>
      <c r="C39" s="236" t="s">
        <v>63</v>
      </c>
      <c r="D39" s="577"/>
      <c r="E39" s="242"/>
      <c r="F39" s="21">
        <v>3</v>
      </c>
      <c r="G39" s="240"/>
      <c r="H39" s="233"/>
      <c r="I39" s="234"/>
      <c r="J39" s="583" t="s">
        <v>422</v>
      </c>
    </row>
    <row r="40" spans="1:10" ht="12">
      <c r="A40" s="632"/>
      <c r="B40" s="644"/>
      <c r="C40" s="236" t="s">
        <v>64</v>
      </c>
      <c r="D40" s="577"/>
      <c r="E40" s="242"/>
      <c r="F40" s="21">
        <v>2</v>
      </c>
      <c r="G40" s="240"/>
      <c r="H40" s="233"/>
      <c r="I40" s="584"/>
      <c r="J40" s="582" t="s">
        <v>65</v>
      </c>
    </row>
    <row r="41" spans="1:10" ht="12">
      <c r="A41" s="632"/>
      <c r="B41" s="646"/>
      <c r="C41" s="108" t="s">
        <v>451</v>
      </c>
      <c r="D41" s="577"/>
      <c r="E41" s="242"/>
      <c r="F41" s="232">
        <v>6</v>
      </c>
      <c r="G41" s="233"/>
      <c r="H41" s="233"/>
      <c r="I41" s="234"/>
      <c r="J41" s="235" t="s">
        <v>452</v>
      </c>
    </row>
    <row r="42" spans="1:10" ht="12">
      <c r="A42" s="632"/>
      <c r="B42" s="644" t="s">
        <v>453</v>
      </c>
      <c r="C42" s="239"/>
      <c r="D42" s="559"/>
      <c r="E42" s="585"/>
      <c r="F42" s="586"/>
      <c r="G42" s="587"/>
      <c r="H42" s="587"/>
      <c r="I42" s="558">
        <v>4</v>
      </c>
      <c r="J42" s="235" t="s">
        <v>515</v>
      </c>
    </row>
    <row r="43" spans="1:10" ht="15.75" thickBot="1">
      <c r="A43" s="647" t="s">
        <v>528</v>
      </c>
      <c r="B43" s="643"/>
      <c r="C43" s="456"/>
      <c r="D43" s="588">
        <f>SUM(D30:D42)</f>
        <v>1</v>
      </c>
      <c r="E43" s="589">
        <v>3</v>
      </c>
      <c r="F43" s="568">
        <f>SUM(F31:F42)</f>
        <v>40</v>
      </c>
      <c r="G43" s="568"/>
      <c r="H43" s="230"/>
      <c r="I43" s="226"/>
      <c r="J43" s="590"/>
    </row>
    <row r="44" spans="1:11" ht="16.5" thickBot="1" thickTop="1">
      <c r="A44" s="47" t="s">
        <v>158</v>
      </c>
      <c r="B44" s="167"/>
      <c r="C44" s="28"/>
      <c r="D44" s="591"/>
      <c r="E44" s="592">
        <v>13</v>
      </c>
      <c r="F44" s="245" t="s">
        <v>66</v>
      </c>
      <c r="G44" s="593" t="s">
        <v>67</v>
      </c>
      <c r="H44" s="245">
        <v>72</v>
      </c>
      <c r="I44" s="246" t="s">
        <v>68</v>
      </c>
      <c r="J44" s="594"/>
      <c r="K44" s="55" t="s">
        <v>69</v>
      </c>
    </row>
    <row r="45" spans="1:10" ht="16.5" thickBot="1" thickTop="1">
      <c r="A45" s="55"/>
      <c r="B45" s="55"/>
      <c r="C45" s="452"/>
      <c r="D45" s="595"/>
      <c r="E45" s="32" t="s">
        <v>400</v>
      </c>
      <c r="F45" s="27"/>
      <c r="H45" s="33" t="s">
        <v>70</v>
      </c>
      <c r="J45" s="594"/>
    </row>
    <row r="46" spans="7:10" ht="15.75" thickTop="1">
      <c r="G46" s="597"/>
      <c r="J46" s="594"/>
    </row>
    <row r="47" ht="12">
      <c r="J47" s="594"/>
    </row>
    <row r="48" ht="12">
      <c r="B48" s="48"/>
    </row>
    <row r="54" ht="12">
      <c r="K54" s="4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="150" zoomScaleNormal="150" zoomScalePageLayoutView="0" workbookViewId="0" topLeftCell="A1">
      <selection activeCell="D48" sqref="D48"/>
    </sheetView>
  </sheetViews>
  <sheetFormatPr defaultColWidth="11.421875" defaultRowHeight="12.75"/>
  <cols>
    <col min="1" max="1" width="12.421875" style="0" customWidth="1"/>
    <col min="2" max="2" width="37.00390625" style="0" customWidth="1"/>
    <col min="3" max="3" width="12.7109375" style="596" customWidth="1"/>
    <col min="4" max="4" width="13.00390625" style="0" customWidth="1"/>
  </cols>
  <sheetData>
    <row r="1" ht="16.5">
      <c r="A1" s="1" t="s">
        <v>403</v>
      </c>
    </row>
    <row r="2" ht="12.75" thickBot="1">
      <c r="A2" s="2"/>
    </row>
    <row r="3" spans="1:16" ht="12.75" thickTop="1">
      <c r="A3" s="3"/>
      <c r="B3" s="4"/>
      <c r="C3" s="298"/>
      <c r="D3" s="5"/>
      <c r="E3" s="6" t="s">
        <v>400</v>
      </c>
      <c r="F3" s="7"/>
      <c r="G3" s="7"/>
      <c r="H3" s="36"/>
      <c r="I3" s="44" t="s">
        <v>418</v>
      </c>
      <c r="J3" s="38"/>
      <c r="K3" s="38"/>
      <c r="L3" s="40"/>
      <c r="M3" s="44" t="s">
        <v>229</v>
      </c>
      <c r="N3" s="38"/>
      <c r="O3" s="38"/>
      <c r="P3" s="40"/>
    </row>
    <row r="4" spans="1:16" ht="12.75" thickBot="1">
      <c r="A4" s="58" t="s">
        <v>401</v>
      </c>
      <c r="B4" s="59" t="s">
        <v>235</v>
      </c>
      <c r="C4" s="332" t="s">
        <v>138</v>
      </c>
      <c r="D4" s="60" t="s">
        <v>378</v>
      </c>
      <c r="E4" s="61" t="s">
        <v>379</v>
      </c>
      <c r="F4" s="61" t="s">
        <v>380</v>
      </c>
      <c r="G4" s="61" t="s">
        <v>381</v>
      </c>
      <c r="H4" s="62" t="s">
        <v>386</v>
      </c>
      <c r="I4" s="61" t="s">
        <v>379</v>
      </c>
      <c r="J4" s="61" t="s">
        <v>380</v>
      </c>
      <c r="K4" s="61" t="s">
        <v>381</v>
      </c>
      <c r="L4" s="63" t="s">
        <v>206</v>
      </c>
      <c r="M4" s="61" t="s">
        <v>379</v>
      </c>
      <c r="N4" s="61" t="s">
        <v>380</v>
      </c>
      <c r="O4" s="61" t="s">
        <v>381</v>
      </c>
      <c r="P4" s="63" t="s">
        <v>206</v>
      </c>
    </row>
    <row r="5" spans="1:16" ht="12.75" thickTop="1">
      <c r="A5" s="661" t="s">
        <v>350</v>
      </c>
      <c r="B5" s="662"/>
      <c r="C5" s="457">
        <v>0.16</v>
      </c>
      <c r="D5" s="195"/>
      <c r="E5" s="598">
        <v>26</v>
      </c>
      <c r="F5" s="599">
        <v>24</v>
      </c>
      <c r="G5" s="599"/>
      <c r="H5" s="600"/>
      <c r="I5" s="55" t="s">
        <v>325</v>
      </c>
      <c r="J5" s="55" t="s">
        <v>325</v>
      </c>
      <c r="K5" s="55"/>
      <c r="L5" s="97"/>
      <c r="M5" s="55" t="s">
        <v>437</v>
      </c>
      <c r="N5" s="55" t="s">
        <v>208</v>
      </c>
      <c r="O5" s="38"/>
      <c r="P5" s="42"/>
    </row>
    <row r="6" spans="1:16" ht="12">
      <c r="A6" s="663" t="s">
        <v>395</v>
      </c>
      <c r="B6" s="662"/>
      <c r="C6" s="457">
        <v>0.11</v>
      </c>
      <c r="D6" s="196"/>
      <c r="E6" s="601"/>
      <c r="F6" s="602"/>
      <c r="G6" s="602"/>
      <c r="H6" s="56"/>
      <c r="K6" s="55"/>
      <c r="L6" s="81"/>
      <c r="M6" s="55"/>
      <c r="N6" s="55"/>
      <c r="O6" s="48"/>
      <c r="P6" s="42"/>
    </row>
    <row r="7" spans="1:16" ht="12">
      <c r="A7" s="664"/>
      <c r="B7" s="665" t="s">
        <v>326</v>
      </c>
      <c r="C7" s="457"/>
      <c r="D7" s="100"/>
      <c r="E7" s="14">
        <v>10</v>
      </c>
      <c r="F7" s="15">
        <v>10</v>
      </c>
      <c r="G7" s="15"/>
      <c r="H7" s="16"/>
      <c r="I7" t="s">
        <v>327</v>
      </c>
      <c r="J7" t="s">
        <v>327</v>
      </c>
      <c r="L7" s="42"/>
      <c r="M7" t="s">
        <v>374</v>
      </c>
      <c r="N7" t="s">
        <v>374</v>
      </c>
      <c r="O7" s="48"/>
      <c r="P7" s="42"/>
    </row>
    <row r="8" spans="1:16" ht="12">
      <c r="A8" s="664"/>
      <c r="B8" s="666" t="s">
        <v>458</v>
      </c>
      <c r="C8" s="457"/>
      <c r="D8" s="100"/>
      <c r="E8" s="14">
        <v>5</v>
      </c>
      <c r="F8" s="15">
        <v>5</v>
      </c>
      <c r="G8" s="15"/>
      <c r="H8" s="16"/>
      <c r="I8" t="s">
        <v>327</v>
      </c>
      <c r="J8" t="s">
        <v>327</v>
      </c>
      <c r="L8" s="42"/>
      <c r="O8" s="48"/>
      <c r="P8" s="42"/>
    </row>
    <row r="9" spans="1:16" ht="12">
      <c r="A9" s="667" t="s">
        <v>71</v>
      </c>
      <c r="B9" s="668"/>
      <c r="C9" s="457"/>
      <c r="D9" s="603"/>
      <c r="E9" s="51"/>
      <c r="F9" s="66"/>
      <c r="G9" s="104"/>
      <c r="H9" s="74"/>
      <c r="L9" s="42"/>
      <c r="O9" s="48"/>
      <c r="P9" s="42"/>
    </row>
    <row r="10" spans="1:16" ht="12">
      <c r="A10" s="669"/>
      <c r="B10" s="670" t="s">
        <v>72</v>
      </c>
      <c r="C10" s="457">
        <v>0.04</v>
      </c>
      <c r="E10" s="57">
        <v>5</v>
      </c>
      <c r="F10" s="101">
        <v>5</v>
      </c>
      <c r="G10" s="75"/>
      <c r="H10" s="76"/>
      <c r="I10" t="s">
        <v>396</v>
      </c>
      <c r="L10" s="42"/>
      <c r="P10" s="42"/>
    </row>
    <row r="11" spans="1:16" ht="12">
      <c r="A11" s="667" t="s">
        <v>197</v>
      </c>
      <c r="B11" s="662"/>
      <c r="C11" s="457">
        <v>0.07</v>
      </c>
      <c r="D11" s="193"/>
      <c r="E11" s="102"/>
      <c r="F11" s="103"/>
      <c r="G11" s="104"/>
      <c r="H11" s="74"/>
      <c r="L11" s="42"/>
      <c r="P11" s="42"/>
    </row>
    <row r="12" spans="1:16" ht="12">
      <c r="A12" s="669"/>
      <c r="B12" s="671" t="s">
        <v>198</v>
      </c>
      <c r="C12" s="457"/>
      <c r="D12" s="93"/>
      <c r="E12" s="604">
        <v>7</v>
      </c>
      <c r="F12" s="605">
        <v>7</v>
      </c>
      <c r="G12" s="104"/>
      <c r="H12" s="74"/>
      <c r="I12" t="s">
        <v>327</v>
      </c>
      <c r="J12" t="s">
        <v>327</v>
      </c>
      <c r="L12" s="42"/>
      <c r="P12" s="42"/>
    </row>
    <row r="13" spans="1:16" ht="12">
      <c r="A13" s="669"/>
      <c r="B13" s="671" t="s">
        <v>73</v>
      </c>
      <c r="C13" s="457"/>
      <c r="D13" s="93"/>
      <c r="E13" s="604"/>
      <c r="F13" s="199">
        <v>4</v>
      </c>
      <c r="G13" s="104"/>
      <c r="H13" s="74"/>
      <c r="L13" s="42"/>
      <c r="P13" s="42"/>
    </row>
    <row r="14" spans="1:16" ht="12">
      <c r="A14" s="672" t="s">
        <v>119</v>
      </c>
      <c r="B14" s="662"/>
      <c r="C14" s="457">
        <v>0.05</v>
      </c>
      <c r="D14" s="193"/>
      <c r="E14" s="65"/>
      <c r="F14" s="104"/>
      <c r="G14" s="104"/>
      <c r="H14" s="74"/>
      <c r="L14" s="42"/>
      <c r="P14" s="42"/>
    </row>
    <row r="15" spans="1:16" ht="12">
      <c r="A15" s="673"/>
      <c r="B15" s="662" t="s">
        <v>351</v>
      </c>
      <c r="C15" s="457"/>
      <c r="D15" s="93"/>
      <c r="E15" s="198">
        <v>4</v>
      </c>
      <c r="F15" s="199">
        <v>4</v>
      </c>
      <c r="G15" s="199">
        <v>4</v>
      </c>
      <c r="H15" s="200"/>
      <c r="I15" s="55" t="s">
        <v>354</v>
      </c>
      <c r="J15" s="55"/>
      <c r="L15" s="42"/>
      <c r="P15" s="42"/>
    </row>
    <row r="16" spans="1:16" ht="12">
      <c r="A16" s="673"/>
      <c r="B16" s="662" t="s">
        <v>352</v>
      </c>
      <c r="C16" s="457"/>
      <c r="D16" s="93"/>
      <c r="E16" s="198">
        <v>6</v>
      </c>
      <c r="F16" s="199">
        <v>6</v>
      </c>
      <c r="G16" s="199"/>
      <c r="H16" s="200"/>
      <c r="I16" s="55" t="s">
        <v>353</v>
      </c>
      <c r="J16" s="55"/>
      <c r="L16" s="42"/>
      <c r="P16" s="42"/>
    </row>
    <row r="17" spans="1:16" ht="12">
      <c r="A17" s="673" t="s">
        <v>553</v>
      </c>
      <c r="B17" s="662"/>
      <c r="C17" s="457">
        <v>0.02</v>
      </c>
      <c r="D17" s="193"/>
      <c r="E17" s="65"/>
      <c r="F17" s="104">
        <v>10</v>
      </c>
      <c r="G17" s="104"/>
      <c r="H17" s="74"/>
      <c r="J17" t="s">
        <v>224</v>
      </c>
      <c r="L17" s="42"/>
      <c r="N17" t="s">
        <v>374</v>
      </c>
      <c r="P17" s="42"/>
    </row>
    <row r="18" spans="1:16" ht="12">
      <c r="A18" s="674" t="s">
        <v>120</v>
      </c>
      <c r="B18" s="662"/>
      <c r="C18" s="457">
        <v>0.05</v>
      </c>
      <c r="D18" s="194"/>
      <c r="E18" s="14"/>
      <c r="F18" s="15"/>
      <c r="G18" s="15"/>
      <c r="H18" s="16"/>
      <c r="L18" s="42"/>
      <c r="O18" s="48"/>
      <c r="P18" s="42"/>
    </row>
    <row r="19" spans="1:16" ht="12">
      <c r="A19" s="664"/>
      <c r="B19" s="666" t="s">
        <v>177</v>
      </c>
      <c r="C19" s="457"/>
      <c r="D19" s="105"/>
      <c r="E19" s="14"/>
      <c r="F19" s="15"/>
      <c r="G19" s="15"/>
      <c r="H19" s="16">
        <v>12</v>
      </c>
      <c r="I19" t="s">
        <v>218</v>
      </c>
      <c r="L19" s="42"/>
      <c r="O19" s="48" t="s">
        <v>219</v>
      </c>
      <c r="P19" s="42"/>
    </row>
    <row r="20" spans="1:16" ht="24">
      <c r="A20" s="664"/>
      <c r="B20" s="675" t="s">
        <v>26</v>
      </c>
      <c r="C20" s="457"/>
      <c r="D20" s="105"/>
      <c r="E20" s="14"/>
      <c r="F20" s="15"/>
      <c r="G20" s="15"/>
      <c r="H20" s="16">
        <v>8</v>
      </c>
      <c r="I20" t="s">
        <v>217</v>
      </c>
      <c r="L20" s="42"/>
      <c r="O20" s="48" t="s">
        <v>213</v>
      </c>
      <c r="P20" s="42"/>
    </row>
    <row r="21" spans="1:16" ht="12">
      <c r="A21" s="664"/>
      <c r="B21" s="668" t="s">
        <v>448</v>
      </c>
      <c r="C21" s="457"/>
      <c r="D21" s="606"/>
      <c r="E21" s="14"/>
      <c r="F21" s="15"/>
      <c r="G21" s="15"/>
      <c r="H21" s="16">
        <v>12</v>
      </c>
      <c r="I21" t="s">
        <v>449</v>
      </c>
      <c r="L21" s="42"/>
      <c r="O21" s="48"/>
      <c r="P21" s="42"/>
    </row>
    <row r="22" spans="1:16" ht="12">
      <c r="A22" s="664"/>
      <c r="B22" s="666" t="s">
        <v>332</v>
      </c>
      <c r="C22" s="457"/>
      <c r="D22" s="606"/>
      <c r="E22" s="14"/>
      <c r="F22" s="15"/>
      <c r="G22" s="15"/>
      <c r="H22" s="16">
        <v>12</v>
      </c>
      <c r="I22" t="s">
        <v>449</v>
      </c>
      <c r="L22" s="42"/>
      <c r="O22" s="48"/>
      <c r="P22" s="42"/>
    </row>
    <row r="23" spans="1:16" ht="16.5" customHeight="1">
      <c r="A23" s="664"/>
      <c r="B23" s="666" t="s">
        <v>222</v>
      </c>
      <c r="C23" s="457"/>
      <c r="D23" s="105"/>
      <c r="E23" s="14"/>
      <c r="F23" s="15"/>
      <c r="G23" s="15"/>
      <c r="H23" s="16">
        <v>4</v>
      </c>
      <c r="I23" t="s">
        <v>223</v>
      </c>
      <c r="L23" s="42"/>
      <c r="O23" s="48"/>
      <c r="P23" s="42"/>
    </row>
    <row r="24" spans="1:16" ht="16.5" customHeight="1">
      <c r="A24" s="664"/>
      <c r="B24" s="668"/>
      <c r="C24" s="457"/>
      <c r="D24" s="106"/>
      <c r="E24" s="14"/>
      <c r="F24" s="15"/>
      <c r="G24" s="15"/>
      <c r="H24" s="16"/>
      <c r="L24" s="42"/>
      <c r="O24" s="48"/>
      <c r="P24" s="42"/>
    </row>
    <row r="25" spans="1:16" ht="16.5" customHeight="1">
      <c r="A25" s="664"/>
      <c r="B25" s="676" t="s">
        <v>450</v>
      </c>
      <c r="C25" s="457">
        <v>0.2</v>
      </c>
      <c r="D25" s="197"/>
      <c r="E25" s="14"/>
      <c r="F25" s="15"/>
      <c r="G25" s="15"/>
      <c r="H25" s="16"/>
      <c r="L25" s="42"/>
      <c r="O25" s="48"/>
      <c r="P25" s="42"/>
    </row>
    <row r="26" spans="1:16" ht="15.75" thickBot="1">
      <c r="A26" s="677" t="s">
        <v>143</v>
      </c>
      <c r="B26" s="678"/>
      <c r="C26" s="458">
        <f>SUM(C5:C25)</f>
        <v>0.7</v>
      </c>
      <c r="D26" s="18"/>
      <c r="E26" s="24">
        <f>SUM(E2:E25)</f>
        <v>63</v>
      </c>
      <c r="F26" s="45">
        <f>SUM(F2:F25)</f>
        <v>75</v>
      </c>
      <c r="G26" s="45">
        <f>SUM(G2:G25)</f>
        <v>4</v>
      </c>
      <c r="H26" s="19">
        <f>SUM(H2:H25)</f>
        <v>48</v>
      </c>
      <c r="L26" s="42"/>
      <c r="O26" s="48"/>
      <c r="P26" s="42"/>
    </row>
    <row r="27" spans="1:16" ht="12">
      <c r="A27" s="664"/>
      <c r="B27" s="679"/>
      <c r="C27" s="457"/>
      <c r="D27" s="51"/>
      <c r="E27" s="65"/>
      <c r="F27" s="66"/>
      <c r="G27" s="66"/>
      <c r="H27" s="42"/>
      <c r="L27" s="42"/>
      <c r="O27" s="48"/>
      <c r="P27" s="42"/>
    </row>
    <row r="28" spans="1:16" ht="12">
      <c r="A28" s="664"/>
      <c r="B28" s="679"/>
      <c r="C28" s="457"/>
      <c r="D28" s="51"/>
      <c r="E28" s="65"/>
      <c r="F28" s="66"/>
      <c r="G28" s="66"/>
      <c r="H28" s="42"/>
      <c r="K28" t="s">
        <v>110</v>
      </c>
      <c r="L28" s="42"/>
      <c r="O28" s="48"/>
      <c r="P28" s="42"/>
    </row>
    <row r="29" spans="1:16" ht="12">
      <c r="A29" s="664"/>
      <c r="B29" s="679" t="s">
        <v>402</v>
      </c>
      <c r="C29" s="457">
        <v>0.3</v>
      </c>
      <c r="D29" s="51"/>
      <c r="E29" s="65"/>
      <c r="F29" s="66"/>
      <c r="G29" s="66">
        <v>80</v>
      </c>
      <c r="H29" s="42"/>
      <c r="K29" t="s">
        <v>109</v>
      </c>
      <c r="L29" s="42"/>
      <c r="O29" s="48"/>
      <c r="P29" s="42"/>
    </row>
    <row r="30" spans="1:16" ht="15.75" thickBot="1">
      <c r="A30" s="677" t="s">
        <v>294</v>
      </c>
      <c r="B30" s="678"/>
      <c r="C30" s="305">
        <v>0.3</v>
      </c>
      <c r="D30" s="18"/>
      <c r="E30" s="24"/>
      <c r="F30" s="45"/>
      <c r="G30" s="45">
        <f>G29</f>
        <v>80</v>
      </c>
      <c r="H30" s="19"/>
      <c r="I30" s="43"/>
      <c r="J30" s="39"/>
      <c r="K30" s="39"/>
      <c r="L30" s="41"/>
      <c r="M30" s="43"/>
      <c r="N30" s="39"/>
      <c r="O30" s="39"/>
      <c r="P30" s="41"/>
    </row>
    <row r="31" spans="1:8" ht="15.75" thickBot="1">
      <c r="A31" s="47" t="s">
        <v>158</v>
      </c>
      <c r="B31" s="27"/>
      <c r="C31" s="607"/>
      <c r="D31" s="28">
        <v>15</v>
      </c>
      <c r="E31" s="28">
        <f>SUM(E26)</f>
        <v>63</v>
      </c>
      <c r="F31" s="28">
        <f>SUM(F26)</f>
        <v>75</v>
      </c>
      <c r="G31" s="28">
        <f>SUM(G30,G26)</f>
        <v>84</v>
      </c>
      <c r="H31" s="28">
        <f>H26</f>
        <v>48</v>
      </c>
    </row>
    <row r="32" spans="1:8" ht="16.5" thickBot="1" thickTop="1">
      <c r="A32" s="55"/>
      <c r="B32" s="55"/>
      <c r="D32" s="452"/>
      <c r="E32" s="40"/>
      <c r="F32" s="31" t="s">
        <v>400</v>
      </c>
      <c r="G32" s="32"/>
      <c r="H32" s="33">
        <f>SUM(E31:H31)</f>
        <v>270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125" zoomScaleNormal="125" zoomScalePageLayoutView="0" workbookViewId="0" topLeftCell="A1">
      <selection activeCell="B59" sqref="B59"/>
    </sheetView>
  </sheetViews>
  <sheetFormatPr defaultColWidth="11.421875" defaultRowHeight="12.75"/>
  <cols>
    <col min="1" max="1" width="47.140625" style="0" customWidth="1"/>
    <col min="2" max="2" width="50.28125" style="0" customWidth="1"/>
    <col min="3" max="3" width="12.7109375" style="596" customWidth="1"/>
    <col min="4" max="4" width="13.00390625" style="0" customWidth="1"/>
    <col min="9" max="9" width="41.140625" style="0" customWidth="1"/>
    <col min="10" max="10" width="31.8515625" style="0" customWidth="1"/>
    <col min="11" max="11" width="64.7109375" style="0" customWidth="1"/>
    <col min="12" max="12" width="19.7109375" style="0" customWidth="1"/>
    <col min="13" max="13" width="23.140625" style="0" customWidth="1"/>
    <col min="17" max="17" width="23.8515625" style="0" customWidth="1"/>
  </cols>
  <sheetData>
    <row r="1" ht="16.5">
      <c r="A1" s="1" t="s">
        <v>160</v>
      </c>
    </row>
    <row r="2" ht="12.75" thickBot="1">
      <c r="A2" s="2"/>
    </row>
    <row r="3" spans="1:17" ht="12.75" thickTop="1">
      <c r="A3" s="3"/>
      <c r="B3" s="4"/>
      <c r="C3" s="298"/>
      <c r="D3" s="5"/>
      <c r="E3" s="6" t="s">
        <v>400</v>
      </c>
      <c r="F3" s="7"/>
      <c r="G3" s="7"/>
      <c r="H3" s="36"/>
      <c r="I3" s="44" t="s">
        <v>418</v>
      </c>
      <c r="J3" s="38"/>
      <c r="K3" s="38"/>
      <c r="L3" s="40"/>
      <c r="M3" s="44" t="s">
        <v>229</v>
      </c>
      <c r="N3" s="38"/>
      <c r="O3" s="38"/>
      <c r="P3" s="40"/>
      <c r="Q3" s="4" t="s">
        <v>281</v>
      </c>
    </row>
    <row r="4" spans="1:17" ht="12.75" thickBot="1">
      <c r="A4" s="330" t="s">
        <v>401</v>
      </c>
      <c r="B4" s="59" t="s">
        <v>235</v>
      </c>
      <c r="C4" s="332" t="s">
        <v>138</v>
      </c>
      <c r="D4" s="60" t="s">
        <v>378</v>
      </c>
      <c r="E4" s="61" t="s">
        <v>379</v>
      </c>
      <c r="F4" s="61" t="s">
        <v>380</v>
      </c>
      <c r="G4" s="61" t="s">
        <v>381</v>
      </c>
      <c r="H4" s="62" t="s">
        <v>386</v>
      </c>
      <c r="I4" s="61" t="s">
        <v>379</v>
      </c>
      <c r="J4" s="61" t="s">
        <v>380</v>
      </c>
      <c r="K4" s="61" t="s">
        <v>381</v>
      </c>
      <c r="L4" s="63" t="s">
        <v>206</v>
      </c>
      <c r="M4" s="61" t="s">
        <v>379</v>
      </c>
      <c r="N4" s="61" t="s">
        <v>380</v>
      </c>
      <c r="O4" s="61" t="s">
        <v>381</v>
      </c>
      <c r="P4" s="63" t="s">
        <v>206</v>
      </c>
      <c r="Q4" s="60"/>
    </row>
    <row r="5" spans="1:17" ht="12.75" thickTop="1">
      <c r="A5" s="648"/>
      <c r="B5" s="649" t="s">
        <v>404</v>
      </c>
      <c r="C5" s="457">
        <v>0.25</v>
      </c>
      <c r="D5" s="82"/>
      <c r="E5" s="83"/>
      <c r="F5" s="84">
        <v>2</v>
      </c>
      <c r="G5" s="84">
        <v>68</v>
      </c>
      <c r="H5" s="85"/>
      <c r="I5" s="86"/>
      <c r="J5" s="86" t="s">
        <v>144</v>
      </c>
      <c r="K5" s="86" t="s">
        <v>513</v>
      </c>
      <c r="L5" s="87"/>
      <c r="M5" s="86"/>
      <c r="N5" s="86" t="s">
        <v>438</v>
      </c>
      <c r="O5" s="113" t="s">
        <v>283</v>
      </c>
      <c r="P5" s="92"/>
      <c r="Q5" s="95" t="s">
        <v>415</v>
      </c>
    </row>
    <row r="6" spans="1:17" ht="12">
      <c r="A6" s="648"/>
      <c r="B6" s="650" t="s">
        <v>421</v>
      </c>
      <c r="C6" s="457">
        <v>0.1</v>
      </c>
      <c r="D6" s="88"/>
      <c r="E6" s="89">
        <v>10</v>
      </c>
      <c r="F6" s="90"/>
      <c r="G6" s="90"/>
      <c r="H6" s="91"/>
      <c r="I6" s="86" t="s">
        <v>419</v>
      </c>
      <c r="J6" s="86"/>
      <c r="K6" s="86"/>
      <c r="L6" s="92"/>
      <c r="M6" s="86" t="s">
        <v>374</v>
      </c>
      <c r="N6" s="86"/>
      <c r="O6" s="80"/>
      <c r="P6" s="92"/>
      <c r="Q6" s="95" t="s">
        <v>412</v>
      </c>
    </row>
    <row r="7" spans="1:17" ht="12">
      <c r="A7" s="648"/>
      <c r="B7" s="651" t="s">
        <v>74</v>
      </c>
      <c r="C7" s="457">
        <v>0.2</v>
      </c>
      <c r="D7" s="273"/>
      <c r="E7" s="89">
        <v>28</v>
      </c>
      <c r="F7" s="274"/>
      <c r="G7" s="274"/>
      <c r="H7" s="275"/>
      <c r="I7" s="86" t="s">
        <v>256</v>
      </c>
      <c r="J7" s="276"/>
      <c r="K7" s="86"/>
      <c r="L7" s="92"/>
      <c r="M7" s="86" t="s">
        <v>186</v>
      </c>
      <c r="N7" s="86"/>
      <c r="O7" s="80"/>
      <c r="P7" s="92"/>
      <c r="Q7" s="95" t="s">
        <v>84</v>
      </c>
    </row>
    <row r="8" spans="1:17" ht="12">
      <c r="A8" s="648"/>
      <c r="B8" s="650" t="s">
        <v>408</v>
      </c>
      <c r="C8" s="457">
        <v>0.15</v>
      </c>
      <c r="D8" s="88"/>
      <c r="E8" s="89">
        <v>20</v>
      </c>
      <c r="F8" s="90"/>
      <c r="G8" s="90"/>
      <c r="H8" s="91"/>
      <c r="I8" s="86" t="s">
        <v>75</v>
      </c>
      <c r="J8" s="86"/>
      <c r="K8" s="86"/>
      <c r="L8" s="92"/>
      <c r="M8" s="141" t="s">
        <v>371</v>
      </c>
      <c r="N8" s="86"/>
      <c r="O8" s="80"/>
      <c r="P8" s="92"/>
      <c r="Q8" s="95" t="s">
        <v>339</v>
      </c>
    </row>
    <row r="9" spans="1:17" ht="12">
      <c r="A9" s="648"/>
      <c r="B9" s="652" t="s">
        <v>76</v>
      </c>
      <c r="C9" s="457">
        <v>0.15</v>
      </c>
      <c r="D9" s="88"/>
      <c r="E9" s="89">
        <v>20</v>
      </c>
      <c r="F9" s="90">
        <v>4</v>
      </c>
      <c r="G9" s="90"/>
      <c r="H9" s="91"/>
      <c r="I9" s="86" t="s">
        <v>419</v>
      </c>
      <c r="J9" s="86"/>
      <c r="K9" s="86"/>
      <c r="L9" s="92"/>
      <c r="M9" s="86" t="s">
        <v>257</v>
      </c>
      <c r="N9" s="86"/>
      <c r="O9" s="80"/>
      <c r="P9" s="92"/>
      <c r="Q9" s="95" t="s">
        <v>204</v>
      </c>
    </row>
    <row r="10" spans="1:17" ht="12">
      <c r="A10" s="648"/>
      <c r="B10" s="653" t="s">
        <v>277</v>
      </c>
      <c r="C10" s="457">
        <v>0.15</v>
      </c>
      <c r="D10" s="88"/>
      <c r="E10" s="155">
        <v>22</v>
      </c>
      <c r="F10" s="90"/>
      <c r="G10" s="90"/>
      <c r="H10" s="91">
        <v>16</v>
      </c>
      <c r="I10" s="86" t="s">
        <v>114</v>
      </c>
      <c r="J10" s="86"/>
      <c r="K10" s="86"/>
      <c r="L10" s="92" t="s">
        <v>77</v>
      </c>
      <c r="M10" s="86" t="s">
        <v>78</v>
      </c>
      <c r="N10" s="86"/>
      <c r="O10" s="80"/>
      <c r="P10" s="92" t="s">
        <v>79</v>
      </c>
      <c r="Q10" s="95" t="s">
        <v>455</v>
      </c>
    </row>
    <row r="11" spans="1:17" ht="15.75" thickBot="1">
      <c r="A11" s="654" t="s">
        <v>457</v>
      </c>
      <c r="B11" s="655"/>
      <c r="C11" s="608">
        <f>SUM(C5:C10)</f>
        <v>1</v>
      </c>
      <c r="D11" s="609">
        <v>9</v>
      </c>
      <c r="E11" s="610">
        <f>SUM(E5:E10)</f>
        <v>100</v>
      </c>
      <c r="F11" s="611">
        <f>SUM(F5:F10)</f>
        <v>6</v>
      </c>
      <c r="G11" s="612">
        <f>SUM(G5:G10)</f>
        <v>68</v>
      </c>
      <c r="H11" s="613">
        <f>SUM(H5:H10)</f>
        <v>16</v>
      </c>
      <c r="I11" s="614"/>
      <c r="J11" s="614"/>
      <c r="K11" s="614"/>
      <c r="L11" s="615"/>
      <c r="M11" s="614"/>
      <c r="N11" s="614"/>
      <c r="O11" s="614"/>
      <c r="P11" s="615"/>
      <c r="Q11" s="616"/>
    </row>
    <row r="12" spans="1:17" ht="12">
      <c r="A12" s="648"/>
      <c r="B12" s="653" t="s">
        <v>444</v>
      </c>
      <c r="C12" s="457"/>
      <c r="D12" s="88"/>
      <c r="E12" s="89">
        <v>10</v>
      </c>
      <c r="F12" s="90"/>
      <c r="G12" s="90"/>
      <c r="H12" s="91"/>
      <c r="I12" s="86" t="s">
        <v>296</v>
      </c>
      <c r="J12" s="86"/>
      <c r="K12" s="86"/>
      <c r="L12" s="92"/>
      <c r="M12" s="86" t="s">
        <v>374</v>
      </c>
      <c r="N12" s="86"/>
      <c r="O12" s="80"/>
      <c r="P12" s="92"/>
      <c r="Q12" s="95" t="s">
        <v>282</v>
      </c>
    </row>
    <row r="13" spans="1:17" ht="12">
      <c r="A13" s="648"/>
      <c r="B13" s="650" t="s">
        <v>83</v>
      </c>
      <c r="C13" s="457"/>
      <c r="D13" s="88"/>
      <c r="E13" s="89">
        <v>8</v>
      </c>
      <c r="F13" s="90"/>
      <c r="G13" s="90"/>
      <c r="H13" s="91"/>
      <c r="I13" s="86" t="s">
        <v>296</v>
      </c>
      <c r="J13" s="86"/>
      <c r="K13" s="86"/>
      <c r="L13" s="92"/>
      <c r="M13" s="86" t="s">
        <v>374</v>
      </c>
      <c r="N13" s="86"/>
      <c r="O13" s="80"/>
      <c r="P13" s="92"/>
      <c r="Q13" s="95" t="s">
        <v>282</v>
      </c>
    </row>
    <row r="14" spans="1:17" s="55" customFormat="1" ht="12">
      <c r="A14" s="648"/>
      <c r="B14" s="656" t="s">
        <v>359</v>
      </c>
      <c r="C14" s="617"/>
      <c r="D14" s="88"/>
      <c r="E14" s="89">
        <v>4</v>
      </c>
      <c r="F14" s="90"/>
      <c r="G14" s="90"/>
      <c r="H14" s="91"/>
      <c r="I14" s="86" t="s">
        <v>360</v>
      </c>
      <c r="J14" s="86"/>
      <c r="K14" s="86"/>
      <c r="L14" s="92"/>
      <c r="M14" s="86"/>
      <c r="N14" s="86"/>
      <c r="O14" s="80"/>
      <c r="P14" s="92"/>
      <c r="Q14" s="95"/>
    </row>
    <row r="15" spans="1:17" ht="12">
      <c r="A15" s="648"/>
      <c r="B15" s="657" t="s">
        <v>196</v>
      </c>
      <c r="C15" s="457"/>
      <c r="D15" s="88"/>
      <c r="E15" s="89"/>
      <c r="F15" s="90"/>
      <c r="G15" s="90">
        <v>20</v>
      </c>
      <c r="H15" s="91"/>
      <c r="I15" s="86"/>
      <c r="J15" s="86"/>
      <c r="K15" s="86" t="s">
        <v>80</v>
      </c>
      <c r="L15" s="92"/>
      <c r="M15" s="86"/>
      <c r="N15" s="86"/>
      <c r="O15" s="80"/>
      <c r="P15" s="92" t="s">
        <v>317</v>
      </c>
      <c r="Q15" s="95" t="s">
        <v>391</v>
      </c>
    </row>
    <row r="16" spans="1:17" ht="15.75" thickBot="1">
      <c r="A16" s="654" t="s">
        <v>446</v>
      </c>
      <c r="B16" s="655"/>
      <c r="C16" s="608">
        <v>1</v>
      </c>
      <c r="D16" s="618">
        <v>3</v>
      </c>
      <c r="E16" s="619">
        <f>SUM(E12:E15)</f>
        <v>22</v>
      </c>
      <c r="F16" s="611">
        <f>SUM(F12:F15)</f>
        <v>0</v>
      </c>
      <c r="G16" s="611">
        <f>SUM(G12:G15)</f>
        <v>20</v>
      </c>
      <c r="H16" s="613"/>
      <c r="I16" s="614"/>
      <c r="J16" s="614"/>
      <c r="K16" s="614"/>
      <c r="L16" s="615"/>
      <c r="M16" s="614"/>
      <c r="N16" s="614"/>
      <c r="O16" s="614"/>
      <c r="P16" s="615"/>
      <c r="Q16" s="616"/>
    </row>
    <row r="17" spans="1:17" ht="12">
      <c r="A17" s="648"/>
      <c r="B17" s="652" t="s">
        <v>0</v>
      </c>
      <c r="C17" s="457"/>
      <c r="D17" s="88"/>
      <c r="E17" s="89">
        <v>10</v>
      </c>
      <c r="F17" s="90"/>
      <c r="G17" s="90"/>
      <c r="H17" s="91"/>
      <c r="I17" s="86" t="s">
        <v>425</v>
      </c>
      <c r="J17" s="86"/>
      <c r="K17" s="86"/>
      <c r="L17" s="92"/>
      <c r="M17" s="86" t="s">
        <v>374</v>
      </c>
      <c r="N17" s="86"/>
      <c r="O17" s="80"/>
      <c r="P17" s="92"/>
      <c r="Q17" s="95" t="s">
        <v>282</v>
      </c>
    </row>
    <row r="18" spans="1:17" ht="12">
      <c r="A18" s="648"/>
      <c r="B18" s="657" t="s">
        <v>426</v>
      </c>
      <c r="C18" s="457"/>
      <c r="D18" s="88"/>
      <c r="E18" s="89">
        <v>10</v>
      </c>
      <c r="F18" s="90"/>
      <c r="G18" s="90"/>
      <c r="H18" s="91"/>
      <c r="I18" s="86" t="s">
        <v>226</v>
      </c>
      <c r="J18" s="86"/>
      <c r="K18" s="86"/>
      <c r="L18" s="92"/>
      <c r="M18" s="86" t="s">
        <v>374</v>
      </c>
      <c r="N18" s="86"/>
      <c r="O18" s="80"/>
      <c r="P18" s="92"/>
      <c r="Q18" s="95" t="s">
        <v>282</v>
      </c>
    </row>
    <row r="19" spans="1:17" ht="12">
      <c r="A19" s="648"/>
      <c r="B19" s="657" t="s">
        <v>427</v>
      </c>
      <c r="C19" s="457"/>
      <c r="D19" s="88"/>
      <c r="E19" s="89">
        <v>10</v>
      </c>
      <c r="F19" s="90"/>
      <c r="G19" s="90"/>
      <c r="H19" s="91"/>
      <c r="I19" s="86" t="s">
        <v>428</v>
      </c>
      <c r="J19" s="86"/>
      <c r="K19" s="86"/>
      <c r="L19" s="92"/>
      <c r="M19" s="86" t="s">
        <v>374</v>
      </c>
      <c r="N19" s="86"/>
      <c r="O19" s="80"/>
      <c r="P19" s="92"/>
      <c r="Q19" s="95" t="s">
        <v>282</v>
      </c>
    </row>
    <row r="20" spans="1:17" ht="12">
      <c r="A20" s="648"/>
      <c r="B20" s="657" t="s">
        <v>429</v>
      </c>
      <c r="C20" s="457"/>
      <c r="D20" s="88"/>
      <c r="E20" s="89">
        <v>10</v>
      </c>
      <c r="F20" s="90"/>
      <c r="G20" s="90"/>
      <c r="H20" s="91"/>
      <c r="I20" s="86" t="s">
        <v>227</v>
      </c>
      <c r="J20" s="86"/>
      <c r="K20" s="86"/>
      <c r="L20" s="92"/>
      <c r="M20" s="86" t="s">
        <v>374</v>
      </c>
      <c r="N20" s="86"/>
      <c r="O20" s="80"/>
      <c r="P20" s="92"/>
      <c r="Q20" s="95" t="s">
        <v>282</v>
      </c>
    </row>
    <row r="21" spans="1:17" ht="15.75" thickBot="1">
      <c r="A21" s="654" t="s">
        <v>176</v>
      </c>
      <c r="B21" s="655"/>
      <c r="C21" s="608">
        <v>1</v>
      </c>
      <c r="D21" s="618">
        <v>3</v>
      </c>
      <c r="E21" s="620">
        <f>SUM(E17:E20)</f>
        <v>40</v>
      </c>
      <c r="F21" s="621"/>
      <c r="G21" s="621"/>
      <c r="H21" s="622"/>
      <c r="I21" s="614"/>
      <c r="J21" s="614"/>
      <c r="K21" s="614"/>
      <c r="L21" s="615"/>
      <c r="M21" s="614"/>
      <c r="N21" s="614"/>
      <c r="O21" s="614"/>
      <c r="P21" s="615"/>
      <c r="Q21" s="616"/>
    </row>
    <row r="22" spans="1:17" ht="12">
      <c r="A22" s="648"/>
      <c r="B22" s="652" t="s">
        <v>333</v>
      </c>
      <c r="C22" s="457"/>
      <c r="D22" s="88"/>
      <c r="E22" s="89">
        <v>10</v>
      </c>
      <c r="F22" s="90"/>
      <c r="G22" s="90"/>
      <c r="H22" s="91"/>
      <c r="I22" s="86" t="s">
        <v>431</v>
      </c>
      <c r="J22" s="86"/>
      <c r="K22" s="86"/>
      <c r="L22" s="92"/>
      <c r="M22" s="86" t="s">
        <v>153</v>
      </c>
      <c r="N22" s="86"/>
      <c r="O22" s="80"/>
      <c r="P22" s="92"/>
      <c r="Q22" s="95" t="s">
        <v>300</v>
      </c>
    </row>
    <row r="23" spans="1:17" ht="12">
      <c r="A23" s="648"/>
      <c r="B23" s="657" t="s">
        <v>416</v>
      </c>
      <c r="C23" s="457"/>
      <c r="D23" s="88"/>
      <c r="E23" s="89">
        <v>10</v>
      </c>
      <c r="F23" s="90"/>
      <c r="G23" s="90"/>
      <c r="H23" s="91"/>
      <c r="I23" s="86" t="s">
        <v>154</v>
      </c>
      <c r="J23" s="86"/>
      <c r="K23" s="86"/>
      <c r="L23" s="92"/>
      <c r="M23" s="86" t="s">
        <v>374</v>
      </c>
      <c r="N23" s="86"/>
      <c r="O23" s="80"/>
      <c r="P23" s="92"/>
      <c r="Q23" s="95" t="s">
        <v>300</v>
      </c>
    </row>
    <row r="24" spans="1:17" ht="12">
      <c r="A24" s="648"/>
      <c r="B24" s="657" t="s">
        <v>128</v>
      </c>
      <c r="C24" s="457"/>
      <c r="D24" s="88"/>
      <c r="E24" s="89">
        <v>6</v>
      </c>
      <c r="F24" s="90"/>
      <c r="G24" s="90"/>
      <c r="H24" s="91"/>
      <c r="I24" s="86" t="s">
        <v>394</v>
      </c>
      <c r="J24" s="86"/>
      <c r="K24" s="86"/>
      <c r="L24" s="92"/>
      <c r="M24" s="86" t="s">
        <v>279</v>
      </c>
      <c r="N24" s="86"/>
      <c r="O24" s="80"/>
      <c r="P24" s="92" t="s">
        <v>278</v>
      </c>
      <c r="Q24" s="95" t="s">
        <v>300</v>
      </c>
    </row>
    <row r="25" spans="1:17" ht="16.5" customHeight="1">
      <c r="A25" s="648"/>
      <c r="B25" s="657" t="s">
        <v>321</v>
      </c>
      <c r="C25" s="457"/>
      <c r="D25" s="88"/>
      <c r="E25" s="89">
        <v>8</v>
      </c>
      <c r="F25" s="90"/>
      <c r="G25" s="90"/>
      <c r="H25" s="623"/>
      <c r="I25" s="86" t="s">
        <v>322</v>
      </c>
      <c r="J25" s="86"/>
      <c r="K25" s="86"/>
      <c r="L25" s="92"/>
      <c r="M25" s="86" t="s">
        <v>311</v>
      </c>
      <c r="N25" s="86"/>
      <c r="O25" s="80"/>
      <c r="P25" s="92"/>
      <c r="Q25" s="95" t="s">
        <v>300</v>
      </c>
    </row>
    <row r="26" spans="1:17" ht="16.5" customHeight="1">
      <c r="A26" s="648"/>
      <c r="B26" s="652" t="s">
        <v>514</v>
      </c>
      <c r="C26" s="624"/>
      <c r="D26" s="95"/>
      <c r="E26" s="625"/>
      <c r="F26" s="339"/>
      <c r="G26" s="626">
        <v>8</v>
      </c>
      <c r="H26" s="340"/>
      <c r="I26" s="86"/>
      <c r="J26" s="86"/>
      <c r="K26" s="86" t="s">
        <v>424</v>
      </c>
      <c r="L26" s="92"/>
      <c r="M26" s="86"/>
      <c r="N26" s="86"/>
      <c r="O26" s="80" t="s">
        <v>147</v>
      </c>
      <c r="P26" s="92"/>
      <c r="Q26" s="95" t="s">
        <v>300</v>
      </c>
    </row>
    <row r="27" spans="1:17" ht="16.5" customHeight="1" thickBot="1">
      <c r="A27" s="654" t="s">
        <v>275</v>
      </c>
      <c r="B27" s="658"/>
      <c r="C27" s="608">
        <v>1</v>
      </c>
      <c r="D27" s="69">
        <v>3</v>
      </c>
      <c r="E27" s="620">
        <f>SUM(E22:E26)</f>
        <v>34</v>
      </c>
      <c r="F27" s="627"/>
      <c r="G27" s="627">
        <f>SUM(G22:G26)</f>
        <v>8</v>
      </c>
      <c r="H27" s="615"/>
      <c r="I27" s="614"/>
      <c r="J27" s="614"/>
      <c r="K27" s="614"/>
      <c r="L27" s="615"/>
      <c r="M27" s="614"/>
      <c r="N27" s="614"/>
      <c r="O27" s="614"/>
      <c r="P27" s="615"/>
      <c r="Q27" s="616"/>
    </row>
    <row r="28" spans="1:17" ht="16.5" customHeight="1">
      <c r="A28" s="648"/>
      <c r="B28" s="650" t="s">
        <v>299</v>
      </c>
      <c r="C28" s="457"/>
      <c r="D28" s="88"/>
      <c r="E28" s="155">
        <v>10</v>
      </c>
      <c r="F28" s="90"/>
      <c r="G28" s="90"/>
      <c r="H28" s="91"/>
      <c r="I28" s="86" t="s">
        <v>430</v>
      </c>
      <c r="J28" s="86"/>
      <c r="K28" s="86"/>
      <c r="L28" s="92"/>
      <c r="M28" s="141" t="s">
        <v>268</v>
      </c>
      <c r="N28" s="86"/>
      <c r="O28" s="80"/>
      <c r="P28" s="92"/>
      <c r="Q28" s="95" t="s">
        <v>300</v>
      </c>
    </row>
    <row r="29" spans="1:17" ht="16.5" customHeight="1">
      <c r="A29" s="648"/>
      <c r="B29" s="657" t="s">
        <v>1</v>
      </c>
      <c r="C29" s="457"/>
      <c r="D29" s="88"/>
      <c r="E29" s="89">
        <v>4</v>
      </c>
      <c r="F29" s="90"/>
      <c r="G29" s="90"/>
      <c r="H29" s="91"/>
      <c r="I29" s="86" t="s">
        <v>316</v>
      </c>
      <c r="J29" s="86"/>
      <c r="K29" s="86"/>
      <c r="L29" s="92"/>
      <c r="M29" s="86" t="s">
        <v>2</v>
      </c>
      <c r="N29" s="86"/>
      <c r="O29" s="80"/>
      <c r="P29" s="92"/>
      <c r="Q29" s="95" t="s">
        <v>300</v>
      </c>
    </row>
    <row r="30" spans="1:17" ht="16.5" customHeight="1">
      <c r="A30" s="648"/>
      <c r="B30" s="657" t="s">
        <v>81</v>
      </c>
      <c r="C30" s="457"/>
      <c r="D30" s="88"/>
      <c r="E30" s="155">
        <v>8</v>
      </c>
      <c r="F30" s="90"/>
      <c r="G30" s="90"/>
      <c r="H30" s="91"/>
      <c r="I30" s="86" t="s">
        <v>82</v>
      </c>
      <c r="J30" s="86"/>
      <c r="K30" s="86"/>
      <c r="L30" s="92"/>
      <c r="M30" s="141" t="s">
        <v>230</v>
      </c>
      <c r="N30" s="86"/>
      <c r="O30" s="80"/>
      <c r="P30" s="92"/>
      <c r="Q30" s="95" t="s">
        <v>300</v>
      </c>
    </row>
    <row r="31" spans="1:17" ht="16.5" customHeight="1">
      <c r="A31" s="648"/>
      <c r="B31" s="652" t="s">
        <v>323</v>
      </c>
      <c r="C31" s="457"/>
      <c r="D31" s="88"/>
      <c r="E31" s="89">
        <v>6</v>
      </c>
      <c r="F31" s="90"/>
      <c r="G31" s="90"/>
      <c r="H31" s="91"/>
      <c r="I31" s="86" t="s">
        <v>413</v>
      </c>
      <c r="J31" s="86"/>
      <c r="K31" s="86"/>
      <c r="L31" s="92"/>
      <c r="M31" s="86" t="s">
        <v>279</v>
      </c>
      <c r="N31" s="86"/>
      <c r="O31" s="80"/>
      <c r="P31" s="92" t="s">
        <v>278</v>
      </c>
      <c r="Q31" s="95" t="s">
        <v>300</v>
      </c>
    </row>
    <row r="32" spans="1:17" ht="16.5" customHeight="1">
      <c r="A32" s="648"/>
      <c r="B32" s="657" t="s">
        <v>324</v>
      </c>
      <c r="C32" s="457"/>
      <c r="D32" s="95"/>
      <c r="E32" s="89">
        <v>3</v>
      </c>
      <c r="F32" s="90"/>
      <c r="G32" s="90"/>
      <c r="H32" s="623"/>
      <c r="I32" s="86" t="s">
        <v>420</v>
      </c>
      <c r="J32" s="86"/>
      <c r="K32" s="86"/>
      <c r="L32" s="92"/>
      <c r="M32" s="86" t="s">
        <v>84</v>
      </c>
      <c r="N32" s="86"/>
      <c r="O32" s="80"/>
      <c r="P32" s="92"/>
      <c r="Q32" s="95" t="s">
        <v>300</v>
      </c>
    </row>
    <row r="33" spans="1:17" s="55" customFormat="1" ht="16.5" customHeight="1">
      <c r="A33" s="648"/>
      <c r="B33" s="659" t="s">
        <v>361</v>
      </c>
      <c r="C33" s="617"/>
      <c r="D33" s="92"/>
      <c r="E33" s="155">
        <v>2</v>
      </c>
      <c r="F33" s="90"/>
      <c r="G33" s="459"/>
      <c r="H33" s="623"/>
      <c r="I33" s="86" t="s">
        <v>555</v>
      </c>
      <c r="J33" s="86"/>
      <c r="K33" s="86"/>
      <c r="L33" s="92"/>
      <c r="M33" s="86"/>
      <c r="N33" s="86"/>
      <c r="O33" s="80"/>
      <c r="P33" s="92"/>
      <c r="Q33" s="92"/>
    </row>
    <row r="34" spans="1:17" ht="16.5" customHeight="1">
      <c r="A34" s="648"/>
      <c r="B34" s="660" t="s">
        <v>212</v>
      </c>
      <c r="C34" s="628"/>
      <c r="D34" s="629"/>
      <c r="E34" s="290">
        <v>4</v>
      </c>
      <c r="F34" s="291"/>
      <c r="G34" s="189"/>
      <c r="H34" s="272"/>
      <c r="I34" s="86" t="s">
        <v>3</v>
      </c>
      <c r="J34" s="86"/>
      <c r="K34" s="86"/>
      <c r="L34" s="629"/>
      <c r="M34" s="86" t="s">
        <v>4</v>
      </c>
      <c r="N34" s="86"/>
      <c r="O34" s="86"/>
      <c r="P34" s="629"/>
      <c r="Q34" s="629" t="s">
        <v>300</v>
      </c>
    </row>
    <row r="35" spans="1:17" ht="16.5" customHeight="1" thickBot="1">
      <c r="A35" s="654" t="s">
        <v>276</v>
      </c>
      <c r="B35" s="655"/>
      <c r="C35" s="608">
        <v>1</v>
      </c>
      <c r="D35" s="70">
        <v>3</v>
      </c>
      <c r="E35" s="71">
        <f>SUM(E28:E34)</f>
        <v>37</v>
      </c>
      <c r="F35" s="72"/>
      <c r="G35" s="72"/>
      <c r="H35" s="73"/>
      <c r="I35" s="39"/>
      <c r="J35" s="39"/>
      <c r="K35" s="39"/>
      <c r="L35" s="41"/>
      <c r="M35" s="39"/>
      <c r="N35" s="39"/>
      <c r="O35" s="39"/>
      <c r="P35" s="41"/>
      <c r="Q35" s="78"/>
    </row>
    <row r="36" spans="1:8" ht="16.5" customHeight="1" thickBot="1">
      <c r="A36" s="47" t="s">
        <v>158</v>
      </c>
      <c r="B36" s="167"/>
      <c r="C36" s="305"/>
      <c r="D36" s="28">
        <v>15</v>
      </c>
      <c r="E36" s="28">
        <f>E11+80</f>
        <v>180</v>
      </c>
      <c r="F36" s="28">
        <f>SUM(F11)</f>
        <v>6</v>
      </c>
      <c r="G36" s="28">
        <f>SUM(G11)</f>
        <v>68</v>
      </c>
      <c r="H36" s="28">
        <f>SUM(H11)</f>
        <v>16</v>
      </c>
    </row>
    <row r="37" spans="1:8" ht="16.5" customHeight="1" thickBot="1" thickTop="1">
      <c r="A37" s="55"/>
      <c r="B37" s="55"/>
      <c r="D37" s="97"/>
      <c r="E37" s="31" t="s">
        <v>400</v>
      </c>
      <c r="F37" s="32"/>
      <c r="G37" s="32"/>
      <c r="H37" s="33">
        <f>SUM(E36:G36)</f>
        <v>254</v>
      </c>
    </row>
    <row r="38" ht="16.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G28" sqref="G28:G29"/>
    </sheetView>
  </sheetViews>
  <sheetFormatPr defaultColWidth="11.421875" defaultRowHeight="12.75"/>
  <cols>
    <col min="1" max="1" width="12.421875" style="0" customWidth="1"/>
    <col min="2" max="2" width="22.421875" style="0" customWidth="1"/>
    <col min="3" max="3" width="12.7109375" style="0" customWidth="1"/>
    <col min="4" max="4" width="13.421875" style="0" customWidth="1"/>
    <col min="10" max="10" width="19.28125" style="0" customWidth="1"/>
  </cols>
  <sheetData>
    <row r="1" ht="16.5">
      <c r="A1" s="1" t="s">
        <v>19</v>
      </c>
    </row>
    <row r="2" ht="12.75" thickBot="1">
      <c r="A2" s="2"/>
    </row>
    <row r="3" spans="1:18" ht="12.75" thickTop="1">
      <c r="A3" s="3"/>
      <c r="B3" s="331"/>
      <c r="C3" s="4"/>
      <c r="D3" s="5"/>
      <c r="E3" s="6" t="s">
        <v>400</v>
      </c>
      <c r="F3" s="7"/>
      <c r="G3" s="7"/>
      <c r="H3" s="36"/>
      <c r="I3" s="36"/>
      <c r="J3" s="44" t="s">
        <v>418</v>
      </c>
      <c r="K3" s="38"/>
      <c r="L3" s="38"/>
      <c r="M3" s="40"/>
      <c r="N3" s="44" t="s">
        <v>229</v>
      </c>
      <c r="O3" s="38"/>
      <c r="P3" s="38"/>
      <c r="Q3" s="40"/>
      <c r="R3" s="4" t="s">
        <v>145</v>
      </c>
    </row>
    <row r="4" spans="1:18" ht="12.75" thickBot="1">
      <c r="A4" s="330" t="s">
        <v>401</v>
      </c>
      <c r="B4" s="63" t="s">
        <v>235</v>
      </c>
      <c r="C4" s="332" t="s">
        <v>138</v>
      </c>
      <c r="D4" s="60" t="s">
        <v>378</v>
      </c>
      <c r="E4" s="61" t="s">
        <v>379</v>
      </c>
      <c r="F4" s="61" t="s">
        <v>380</v>
      </c>
      <c r="G4" s="61" t="s">
        <v>381</v>
      </c>
      <c r="H4" s="62" t="s">
        <v>115</v>
      </c>
      <c r="I4" s="62" t="s">
        <v>241</v>
      </c>
      <c r="J4" s="61" t="s">
        <v>379</v>
      </c>
      <c r="K4" s="61" t="s">
        <v>380</v>
      </c>
      <c r="L4" s="61" t="s">
        <v>381</v>
      </c>
      <c r="M4" s="63" t="s">
        <v>206</v>
      </c>
      <c r="N4" s="61" t="s">
        <v>379</v>
      </c>
      <c r="O4" s="61" t="s">
        <v>380</v>
      </c>
      <c r="P4" s="61" t="s">
        <v>381</v>
      </c>
      <c r="Q4" s="63" t="s">
        <v>206</v>
      </c>
      <c r="R4" s="60"/>
    </row>
    <row r="5" spans="1:18" s="311" customFormat="1" ht="12.75" thickTop="1">
      <c r="A5" s="312"/>
      <c r="B5" s="313"/>
      <c r="C5" s="437"/>
      <c r="D5" s="425"/>
      <c r="E5" s="315"/>
      <c r="F5" s="315"/>
      <c r="G5" s="315"/>
      <c r="H5" s="425"/>
      <c r="I5" s="425"/>
      <c r="J5" s="310"/>
      <c r="K5" s="310"/>
      <c r="L5" s="310"/>
      <c r="M5" s="142"/>
      <c r="N5" s="310"/>
      <c r="O5" s="310"/>
      <c r="P5" s="310"/>
      <c r="Q5" s="142"/>
      <c r="R5" s="309"/>
    </row>
    <row r="6" spans="1:18" ht="15.75" thickBot="1">
      <c r="A6" s="18" t="s">
        <v>21</v>
      </c>
      <c r="B6" s="19"/>
      <c r="C6" s="19"/>
      <c r="D6" s="19">
        <v>30</v>
      </c>
      <c r="E6" s="18"/>
      <c r="F6" s="17"/>
      <c r="G6" s="17"/>
      <c r="H6" s="19"/>
      <c r="I6" s="19"/>
      <c r="J6" s="43"/>
      <c r="K6" s="39"/>
      <c r="L6" s="39"/>
      <c r="M6" s="41"/>
      <c r="N6" s="39"/>
      <c r="O6" s="39"/>
      <c r="P6" s="39"/>
      <c r="Q6" s="41"/>
      <c r="R6" s="78"/>
    </row>
    <row r="7" spans="1:9" ht="15.75" thickBot="1">
      <c r="A7" s="47" t="s">
        <v>158</v>
      </c>
      <c r="B7" s="27"/>
      <c r="C7" s="27"/>
      <c r="D7" s="28">
        <v>30</v>
      </c>
      <c r="E7" s="28"/>
      <c r="F7" s="28"/>
      <c r="G7" s="28"/>
      <c r="H7" s="28"/>
      <c r="I7" s="28"/>
    </row>
    <row r="8" spans="1:9" ht="16.5" thickBot="1" thickTop="1">
      <c r="A8" s="55"/>
      <c r="B8" s="55"/>
      <c r="C8" s="55"/>
      <c r="D8" s="97"/>
      <c r="E8" s="31" t="s">
        <v>400</v>
      </c>
      <c r="F8" s="32"/>
      <c r="G8" s="32"/>
      <c r="H8" s="33"/>
      <c r="I8" s="33">
        <f>SUM(E7:H7)</f>
        <v>0</v>
      </c>
    </row>
    <row r="10" spans="2:3" ht="12">
      <c r="B10" s="2"/>
      <c r="C10" s="2"/>
    </row>
    <row r="11" spans="2:4" ht="12">
      <c r="B11" s="55"/>
      <c r="C11" s="55"/>
      <c r="D11" s="55"/>
    </row>
    <row r="12" spans="2:4" ht="12">
      <c r="B12" s="55"/>
      <c r="C12" s="55"/>
      <c r="D12" s="55"/>
    </row>
    <row r="13" spans="2:3" ht="12">
      <c r="B13" s="55"/>
      <c r="C13" s="55"/>
    </row>
    <row r="17" ht="12">
      <c r="D17" t="s">
        <v>341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ENSCCF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jean-marie nedelec</cp:lastModifiedBy>
  <cp:lastPrinted>2013-12-04T12:34:14Z</cp:lastPrinted>
  <dcterms:created xsi:type="dcterms:W3CDTF">2009-05-20T12:02:58Z</dcterms:created>
  <dcterms:modified xsi:type="dcterms:W3CDTF">2015-02-15T15:03:18Z</dcterms:modified>
  <cp:category/>
  <cp:version/>
  <cp:contentType/>
  <cp:contentStatus/>
</cp:coreProperties>
</file>